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Crate Stud (18 m ; 3 Tier)" sheetId="3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2" i="3" l="1"/>
  <c r="F37" i="3"/>
  <c r="E28" i="3" l="1"/>
  <c r="D28" i="3"/>
  <c r="C28" i="3"/>
  <c r="F28" i="3" s="1"/>
  <c r="I28" i="3" s="1"/>
  <c r="H15" i="3" l="1"/>
  <c r="C23" i="3"/>
  <c r="B19" i="3"/>
  <c r="I41" i="3"/>
  <c r="E36" i="3"/>
  <c r="D36" i="3"/>
  <c r="E35" i="3"/>
  <c r="D35" i="3"/>
  <c r="C36" i="3"/>
  <c r="F36" i="3" s="1"/>
  <c r="C35" i="3"/>
  <c r="E32" i="3"/>
  <c r="E31" i="3"/>
  <c r="E30" i="3"/>
  <c r="D32" i="3"/>
  <c r="D31" i="3"/>
  <c r="D30" i="3"/>
  <c r="C32" i="3"/>
  <c r="F32" i="3" s="1"/>
  <c r="C31" i="3"/>
  <c r="F31" i="3" s="1"/>
  <c r="C30" i="3"/>
  <c r="F30" i="3" l="1"/>
  <c r="F33" i="3" s="1"/>
  <c r="F35" i="3"/>
  <c r="I37" i="3" s="1"/>
  <c r="I33" i="3"/>
  <c r="F38" i="3"/>
  <c r="I38" i="3" l="1"/>
  <c r="I39" i="3"/>
  <c r="I40" i="3"/>
</calcChain>
</file>

<file path=xl/sharedStrings.xml><?xml version="1.0" encoding="utf-8"?>
<sst xmlns="http://schemas.openxmlformats.org/spreadsheetml/2006/main" count="50" uniqueCount="38">
  <si>
    <t>Item of work</t>
  </si>
  <si>
    <t>Amount
(Rs.)</t>
  </si>
  <si>
    <t>Number</t>
  </si>
  <si>
    <t>Width       (m)</t>
  </si>
  <si>
    <t>Length          (m)</t>
  </si>
  <si>
    <t>Qty.</t>
  </si>
  <si>
    <t>Total Qty</t>
  </si>
  <si>
    <t>Particulars of typical section</t>
  </si>
  <si>
    <t>S.No</t>
  </si>
  <si>
    <r>
      <rPr>
        <b/>
        <sz val="14"/>
        <color indexed="8"/>
        <rFont val="Times New Roman"/>
        <family val="1"/>
      </rPr>
      <t>S.No</t>
    </r>
    <r>
      <rPr>
        <sz val="14"/>
        <color indexed="8"/>
        <rFont val="Times New Roman"/>
        <family val="1"/>
      </rPr>
      <t>.</t>
    </r>
  </si>
  <si>
    <r>
      <t>Earth work in bulk excavation by mechanical means (hydraulic excavator) over areas (exceeding 30 cm in depth, 1.5 m in width as well as 10 m</t>
    </r>
    <r>
      <rPr>
        <vertAlign val="super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 xml:space="preserve"> on plan) including disposal of excavated earth lead upto 50 m and lift upto 1.5 m as directed by Engineer in-charge. All kind of soil:</t>
    </r>
  </si>
  <si>
    <r>
      <t>m</t>
    </r>
    <r>
      <rPr>
        <vertAlign val="superscript"/>
        <sz val="14"/>
        <color theme="1"/>
        <rFont val="Times New Roman"/>
        <family val="1"/>
      </rPr>
      <t>3</t>
    </r>
  </si>
  <si>
    <t xml:space="preserve">Carriage of material avg. 40 km by mechanical Transport </t>
  </si>
  <si>
    <t>Height/ Depth
(m)</t>
  </si>
  <si>
    <t>Hand-picking stones in wire-crates; excluding cost of crates and stones</t>
  </si>
  <si>
    <t>Bottom Layer</t>
  </si>
  <si>
    <t>Middle Layer</t>
  </si>
  <si>
    <t>Top Layer</t>
  </si>
  <si>
    <t>Extra for every additional lift of 1.5m or part there of beyond 1.5m height for hand-picking of stones in wire-crates.</t>
  </si>
  <si>
    <t>Supply of Stone; (Qty vide item 2)</t>
  </si>
  <si>
    <t>Add cost of Gabion Crate 24 no.</t>
  </si>
  <si>
    <t>Rate as per SOR 2022         (Rs/Unit)</t>
  </si>
  <si>
    <t>Unit     (m)</t>
  </si>
  <si>
    <t>Crate size</t>
  </si>
  <si>
    <t>Length (m)</t>
  </si>
  <si>
    <t>Width  (m)</t>
  </si>
  <si>
    <t xml:space="preserve">Figure: X-Section of Stud </t>
  </si>
  <si>
    <t>Total Cost</t>
  </si>
  <si>
    <t>Height/ Depth  (m)</t>
  </si>
  <si>
    <t>N.S.L</t>
  </si>
  <si>
    <t>Number of Crates in Bottom Layer</t>
  </si>
  <si>
    <t>Number of Crates in Middle Layer</t>
  </si>
  <si>
    <t>Number of Crates in Top Layer</t>
  </si>
  <si>
    <t>Depth of Excavation</t>
  </si>
  <si>
    <t>Typical estimate for construction of Crate Stud (Length 18m; Three Tier)</t>
  </si>
  <si>
    <t>Bottom</t>
  </si>
  <si>
    <t>Middle</t>
  </si>
  <si>
    <t>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</si>
</sst>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theme="5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vertAlign val="superscript"/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14"/>
      <color rgb="FFFF0000"/>
      <name val="Times New Roman"/>
      <family val="1"/>
    </font>
    <font>
      <b/>
      <sz val="18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21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4" fillId="3" borderId="0" xfId="0" applyFont="1" applyFill="1"/>
    <xf numFmtId="0" fontId="5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left" vertical="top"/>
    </xf>
    <xf numFmtId="0" fontId="5" fillId="0" borderId="0" xfId="0" applyFont="1" applyAlignment="1">
      <alignment wrapText="1"/>
    </xf>
    <xf numFmtId="0" fontId="7" fillId="0" borderId="0" xfId="0" applyFont="1"/>
    <xf numFmtId="0" fontId="10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/>
    </xf>
    <xf numFmtId="0" fontId="4" fillId="4" borderId="7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" fontId="4" fillId="0" borderId="4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vertical="top" wrapText="1"/>
    </xf>
    <xf numFmtId="164" fontId="5" fillId="0" borderId="1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indent="43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5" borderId="0" xfId="0" applyFont="1" applyFill="1" applyAlignment="1">
      <alignment vertical="center"/>
    </xf>
    <xf numFmtId="0" fontId="3" fillId="4" borderId="9" xfId="0" applyFont="1" applyFill="1" applyBorder="1" applyAlignment="1">
      <alignment vertical="top" wrapText="1"/>
    </xf>
    <xf numFmtId="0" fontId="3" fillId="4" borderId="9" xfId="0" applyFont="1" applyFill="1" applyBorder="1" applyAlignment="1">
      <alignment horizontal="center" vertical="top" wrapText="1"/>
    </xf>
    <xf numFmtId="0" fontId="3" fillId="4" borderId="9" xfId="0" applyFont="1" applyFill="1" applyBorder="1" applyAlignment="1">
      <alignment horizontal="center" vertical="top"/>
    </xf>
    <xf numFmtId="1" fontId="3" fillId="0" borderId="1" xfId="0" applyNumberFormat="1" applyFont="1" applyBorder="1" applyAlignment="1">
      <alignment horizontal="right"/>
    </xf>
    <xf numFmtId="0" fontId="5" fillId="0" borderId="7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 applyBorder="1"/>
    <xf numFmtId="0" fontId="5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6" xfId="0" applyFont="1" applyBorder="1"/>
    <xf numFmtId="0" fontId="5" fillId="0" borderId="6" xfId="0" applyFont="1" applyBorder="1"/>
    <xf numFmtId="0" fontId="6" fillId="0" borderId="0" xfId="0" applyFont="1" applyAlignment="1">
      <alignment horizontal="right" vertical="center" indent="9"/>
    </xf>
    <xf numFmtId="0" fontId="5" fillId="0" borderId="1" xfId="0" applyFont="1" applyBorder="1" applyAlignment="1"/>
    <xf numFmtId="0" fontId="5" fillId="0" borderId="4" xfId="0" applyFont="1" applyBorder="1" applyAlignment="1">
      <alignment vertical="center"/>
    </xf>
    <xf numFmtId="0" fontId="5" fillId="5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right"/>
    </xf>
    <xf numFmtId="1" fontId="16" fillId="2" borderId="1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6" fillId="0" borderId="0" xfId="0" applyFont="1" applyAlignment="1">
      <alignment horizontal="right" indent="2"/>
    </xf>
    <xf numFmtId="0" fontId="6" fillId="0" borderId="0" xfId="0" applyFont="1" applyAlignment="1">
      <alignment horizontal="left" indent="4"/>
    </xf>
    <xf numFmtId="0" fontId="6" fillId="5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vertical="center" wrapText="1"/>
    </xf>
    <xf numFmtId="0" fontId="5" fillId="5" borderId="11" xfId="0" applyFont="1" applyFill="1" applyBorder="1" applyAlignment="1">
      <alignment horizontal="left" vertical="top" wrapText="1"/>
    </xf>
    <xf numFmtId="0" fontId="5" fillId="5" borderId="0" xfId="0" applyFont="1" applyFill="1" applyBorder="1" applyAlignment="1">
      <alignment horizontal="left" vertical="top" wrapText="1"/>
    </xf>
    <xf numFmtId="0" fontId="5" fillId="5" borderId="17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left" vertical="top" wrapText="1"/>
    </xf>
    <xf numFmtId="1" fontId="3" fillId="0" borderId="2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6" fillId="2" borderId="2" xfId="0" applyFont="1" applyFill="1" applyBorder="1" applyAlignment="1">
      <alignment horizontal="right" wrapText="1"/>
    </xf>
    <xf numFmtId="0" fontId="16" fillId="2" borderId="3" xfId="0" applyFont="1" applyFill="1" applyBorder="1" applyAlignment="1">
      <alignment horizontal="right" wrapText="1"/>
    </xf>
    <xf numFmtId="0" fontId="16" fillId="2" borderId="4" xfId="0" applyFont="1" applyFill="1" applyBorder="1" applyAlignment="1">
      <alignment horizontal="right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8" fillId="6" borderId="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14" fillId="3" borderId="0" xfId="0" applyFont="1" applyFill="1" applyAlignment="1">
      <alignment horizontal="center" vertical="center"/>
    </xf>
    <xf numFmtId="0" fontId="3" fillId="4" borderId="16" xfId="0" applyFont="1" applyFill="1" applyBorder="1" applyAlignment="1">
      <alignment horizontal="left" vertical="top"/>
    </xf>
    <xf numFmtId="0" fontId="3" fillId="4" borderId="18" xfId="0" applyFont="1" applyFill="1" applyBorder="1" applyAlignment="1">
      <alignment horizontal="left" vertical="top"/>
    </xf>
    <xf numFmtId="0" fontId="3" fillId="4" borderId="19" xfId="0" applyFont="1" applyFill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2" fontId="4" fillId="0" borderId="1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416579</xdr:colOff>
      <xdr:row>30</xdr:row>
      <xdr:rowOff>0</xdr:rowOff>
    </xdr:from>
    <xdr:ext cx="65" cy="172227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/>
      </xdr:nvSpPr>
      <xdr:spPr>
        <a:xfrm>
          <a:off x="12168748" y="2190385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</xdr:col>
      <xdr:colOff>3769754</xdr:colOff>
      <xdr:row>8</xdr:row>
      <xdr:rowOff>187817</xdr:rowOff>
    </xdr:from>
    <xdr:to>
      <xdr:col>7</xdr:col>
      <xdr:colOff>241478</xdr:colOff>
      <xdr:row>21</xdr:row>
      <xdr:rowOff>134154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3B33CEC8-453D-8FB5-88BA-460C0AFCCA99}"/>
            </a:ext>
          </a:extLst>
        </xdr:cNvPr>
        <xdr:cNvGrpSpPr/>
      </xdr:nvGrpSpPr>
      <xdr:grpSpPr>
        <a:xfrm>
          <a:off x="4279543" y="2911162"/>
          <a:ext cx="5097886" cy="2937992"/>
          <a:chOff x="4279543" y="2669683"/>
          <a:chExt cx="5097886" cy="2937992"/>
        </a:xfrm>
        <a:pattFill prst="openDmnd">
          <a:fgClr>
            <a:schemeClr val="tx1"/>
          </a:fgClr>
          <a:bgClr>
            <a:schemeClr val="bg1"/>
          </a:bgClr>
        </a:pattFill>
      </xdr:grpSpPr>
      <xdr:cxnSp macro="">
        <xdr:nvCxnSpPr>
          <xdr:cNvPr id="20" name="Straight Arrow Connector 19">
            <a:extLst>
              <a:ext uri="{FF2B5EF4-FFF2-40B4-BE49-F238E27FC236}">
                <a16:creationId xmlns:a16="http://schemas.microsoft.com/office/drawing/2014/main" xmlns="" id="{00000000-0008-0000-0000-000014000000}"/>
              </a:ext>
            </a:extLst>
          </xdr:cNvPr>
          <xdr:cNvCxnSpPr/>
        </xdr:nvCxnSpPr>
        <xdr:spPr bwMode="auto">
          <a:xfrm>
            <a:off x="9377429" y="2683098"/>
            <a:ext cx="0" cy="2844086"/>
          </a:xfrm>
          <a:prstGeom prst="straightConnector1">
            <a:avLst/>
          </a:prstGeom>
          <a:grpFill/>
          <a:ln>
            <a:headEnd type="triangl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5" name="Straight Arrow Connector 4">
            <a:extLst>
              <a:ext uri="{FF2B5EF4-FFF2-40B4-BE49-F238E27FC236}">
                <a16:creationId xmlns:a16="http://schemas.microsoft.com/office/drawing/2014/main" xmlns="" id="{665B1E03-EF24-40B6-BB24-05B970C81CD8}"/>
              </a:ext>
            </a:extLst>
          </xdr:cNvPr>
          <xdr:cNvCxnSpPr/>
        </xdr:nvCxnSpPr>
        <xdr:spPr bwMode="auto">
          <a:xfrm>
            <a:off x="4427109" y="5607675"/>
            <a:ext cx="1193983" cy="0"/>
          </a:xfrm>
          <a:prstGeom prst="straightConnector1">
            <a:avLst/>
          </a:prstGeom>
          <a:grpFill/>
          <a:ln>
            <a:headEnd type="triangl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xmlns="" id="{1D08326B-0FD2-4E02-805F-B2DF4E078D0D}"/>
              </a:ext>
            </a:extLst>
          </xdr:cNvPr>
          <xdr:cNvSpPr/>
        </xdr:nvSpPr>
        <xdr:spPr>
          <a:xfrm>
            <a:off x="5661338" y="2669683"/>
            <a:ext cx="1197864" cy="925669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xmlns="" id="{FA8B5F5C-598D-45F6-9656-38A1DF814A56}"/>
              </a:ext>
            </a:extLst>
          </xdr:cNvPr>
          <xdr:cNvSpPr/>
        </xdr:nvSpPr>
        <xdr:spPr>
          <a:xfrm>
            <a:off x="6841901" y="2669683"/>
            <a:ext cx="1193978" cy="925669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xmlns="" id="{0375E253-6561-43D5-A5D1-D8F475696F74}"/>
              </a:ext>
            </a:extLst>
          </xdr:cNvPr>
          <xdr:cNvSpPr/>
        </xdr:nvSpPr>
        <xdr:spPr>
          <a:xfrm>
            <a:off x="5111303" y="3622183"/>
            <a:ext cx="1197864" cy="925669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xmlns="" id="{95C1E9EF-F3FE-4230-8220-0EE9A117A453}"/>
              </a:ext>
            </a:extLst>
          </xdr:cNvPr>
          <xdr:cNvSpPr/>
        </xdr:nvSpPr>
        <xdr:spPr>
          <a:xfrm>
            <a:off x="6332113" y="3622182"/>
            <a:ext cx="1193978" cy="925668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xmlns="" id="{99111F46-4CF9-44B5-BECD-BF7DCB8B7381}"/>
              </a:ext>
            </a:extLst>
          </xdr:cNvPr>
          <xdr:cNvSpPr/>
        </xdr:nvSpPr>
        <xdr:spPr>
          <a:xfrm>
            <a:off x="7552923" y="3622183"/>
            <a:ext cx="1197864" cy="925669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0" name="Rectangle 9">
            <a:extLst>
              <a:ext uri="{FF2B5EF4-FFF2-40B4-BE49-F238E27FC236}">
                <a16:creationId xmlns:a16="http://schemas.microsoft.com/office/drawing/2014/main" xmlns="" id="{2B32D7FA-136F-4B44-AD4D-C97B9D6BF1C7}"/>
              </a:ext>
            </a:extLst>
          </xdr:cNvPr>
          <xdr:cNvSpPr/>
        </xdr:nvSpPr>
        <xdr:spPr>
          <a:xfrm>
            <a:off x="4440529" y="4561269"/>
            <a:ext cx="1197864" cy="925667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1" name="Rectangle 10">
            <a:extLst>
              <a:ext uri="{FF2B5EF4-FFF2-40B4-BE49-F238E27FC236}">
                <a16:creationId xmlns:a16="http://schemas.microsoft.com/office/drawing/2014/main" xmlns="" id="{C67EBF5E-130C-4F19-A2B0-5E2709949568}"/>
              </a:ext>
            </a:extLst>
          </xdr:cNvPr>
          <xdr:cNvSpPr/>
        </xdr:nvSpPr>
        <xdr:spPr>
          <a:xfrm>
            <a:off x="5661337" y="4574684"/>
            <a:ext cx="1197864" cy="925667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xmlns="" id="{8DD201FA-8409-4994-A4C0-48CD6B09CF2A}"/>
              </a:ext>
            </a:extLst>
          </xdr:cNvPr>
          <xdr:cNvSpPr/>
        </xdr:nvSpPr>
        <xdr:spPr>
          <a:xfrm>
            <a:off x="6882148" y="4574684"/>
            <a:ext cx="1193978" cy="925667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3" name="Rectangle 12">
            <a:extLst>
              <a:ext uri="{FF2B5EF4-FFF2-40B4-BE49-F238E27FC236}">
                <a16:creationId xmlns:a16="http://schemas.microsoft.com/office/drawing/2014/main" xmlns="" id="{1414157F-BA29-4360-B4D5-98BB59AF93CF}"/>
              </a:ext>
            </a:extLst>
          </xdr:cNvPr>
          <xdr:cNvSpPr/>
        </xdr:nvSpPr>
        <xdr:spPr>
          <a:xfrm>
            <a:off x="8102958" y="4574685"/>
            <a:ext cx="1197864" cy="925667"/>
          </a:xfrm>
          <a:prstGeom prst="rect">
            <a:avLst/>
          </a:prstGeom>
          <a:grp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cxnSp macro="">
        <xdr:nvCxnSpPr>
          <xdr:cNvPr id="19" name="Straight Arrow Connector 18">
            <a:extLst>
              <a:ext uri="{FF2B5EF4-FFF2-40B4-BE49-F238E27FC236}">
                <a16:creationId xmlns:a16="http://schemas.microsoft.com/office/drawing/2014/main" xmlns="" id="{791A052E-4873-4150-9040-E4C0A3631257}"/>
              </a:ext>
            </a:extLst>
          </xdr:cNvPr>
          <xdr:cNvCxnSpPr/>
        </xdr:nvCxnSpPr>
        <xdr:spPr bwMode="auto">
          <a:xfrm>
            <a:off x="4279543" y="4521021"/>
            <a:ext cx="0" cy="952500"/>
          </a:xfrm>
          <a:prstGeom prst="straightConnector1">
            <a:avLst/>
          </a:prstGeom>
          <a:grpFill/>
          <a:ln>
            <a:headEnd type="triangle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3018486</xdr:colOff>
      <xdr:row>18</xdr:row>
      <xdr:rowOff>13415</xdr:rowOff>
    </xdr:from>
    <xdr:to>
      <xdr:col>8</xdr:col>
      <xdr:colOff>523205</xdr:colOff>
      <xdr:row>18</xdr:row>
      <xdr:rowOff>26830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DA8CF503-BCF1-A425-A9F2-E646FAC58A29}"/>
            </a:ext>
          </a:extLst>
        </xdr:cNvPr>
        <xdr:cNvCxnSpPr/>
      </xdr:nvCxnSpPr>
      <xdr:spPr bwMode="auto">
        <a:xfrm flipV="1">
          <a:off x="3528275" y="4775915"/>
          <a:ext cx="6721162" cy="13415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 bwMode="auto">
        <a:ln w="28575">
          <a:solidFill>
            <a:sysClr val="windowText" lastClr="000000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tabSelected="1" zoomScale="71" zoomScaleNormal="71" workbookViewId="0">
      <selection activeCell="I40" sqref="I40"/>
    </sheetView>
  </sheetViews>
  <sheetFormatPr defaultRowHeight="18.75" x14ac:dyDescent="0.3"/>
  <cols>
    <col min="1" max="1" width="7.5703125" style="9" customWidth="1"/>
    <col min="2" max="2" width="66.5703125" style="4" customWidth="1"/>
    <col min="3" max="3" width="12" style="4" bestFit="1" customWidth="1"/>
    <col min="4" max="4" width="11.85546875" style="4" customWidth="1"/>
    <col min="5" max="5" width="13.42578125" style="4" customWidth="1"/>
    <col min="6" max="6" width="15.140625" style="9" customWidth="1"/>
    <col min="7" max="7" width="10.28515625" style="4" bestFit="1" customWidth="1"/>
    <col min="8" max="8" width="11.42578125" style="4" customWidth="1"/>
    <col min="9" max="9" width="14.85546875" style="4" customWidth="1"/>
    <col min="10" max="10" width="12.42578125" style="4" customWidth="1"/>
    <col min="11" max="13" width="9.140625" style="4"/>
    <col min="14" max="14" width="8.5703125" style="4" customWidth="1"/>
    <col min="15" max="15" width="9.140625" style="4" hidden="1" customWidth="1"/>
    <col min="16" max="16384" width="9.140625" style="4"/>
  </cols>
  <sheetData>
    <row r="1" spans="1:15" ht="41.25" customHeight="1" thickBot="1" x14ac:dyDescent="0.35">
      <c r="A1" s="107" t="s">
        <v>34</v>
      </c>
      <c r="B1" s="107"/>
      <c r="C1" s="107"/>
      <c r="D1" s="107"/>
      <c r="E1" s="107"/>
      <c r="F1" s="107"/>
      <c r="G1" s="107"/>
      <c r="H1" s="107"/>
      <c r="I1" s="107"/>
      <c r="J1" s="73"/>
      <c r="K1" s="2"/>
      <c r="L1" s="2"/>
      <c r="M1" s="2"/>
      <c r="N1" s="2"/>
      <c r="O1" s="3"/>
    </row>
    <row r="2" spans="1:15" ht="61.5" thickBot="1" x14ac:dyDescent="0.35">
      <c r="A2" s="45" t="s">
        <v>8</v>
      </c>
      <c r="B2" s="108" t="s">
        <v>7</v>
      </c>
      <c r="C2" s="109"/>
      <c r="D2" s="109"/>
      <c r="E2" s="110"/>
      <c r="F2" s="46" t="s">
        <v>24</v>
      </c>
      <c r="G2" s="46" t="s">
        <v>25</v>
      </c>
      <c r="H2" s="46" t="s">
        <v>28</v>
      </c>
      <c r="I2" s="47" t="s">
        <v>2</v>
      </c>
    </row>
    <row r="3" spans="1:15" x14ac:dyDescent="0.3">
      <c r="A3" s="38">
        <v>1</v>
      </c>
      <c r="B3" s="111" t="s">
        <v>23</v>
      </c>
      <c r="C3" s="111"/>
      <c r="D3" s="111"/>
      <c r="E3" s="111"/>
      <c r="F3" s="76">
        <v>6</v>
      </c>
      <c r="G3" s="77">
        <v>1.5</v>
      </c>
      <c r="H3" s="77">
        <v>1.5</v>
      </c>
      <c r="I3" s="78"/>
      <c r="J3" s="5"/>
      <c r="K3" s="5"/>
      <c r="L3" s="5"/>
      <c r="M3" s="5"/>
      <c r="N3" s="2"/>
      <c r="O3" s="2"/>
    </row>
    <row r="4" spans="1:15" x14ac:dyDescent="0.3">
      <c r="A4" s="23">
        <v>2</v>
      </c>
      <c r="B4" s="82" t="s">
        <v>33</v>
      </c>
      <c r="C4" s="82"/>
      <c r="D4" s="82"/>
      <c r="E4" s="82"/>
      <c r="F4" s="52"/>
      <c r="G4" s="53"/>
      <c r="H4" s="53">
        <v>1</v>
      </c>
      <c r="I4" s="54"/>
      <c r="J4" s="5"/>
      <c r="K4" s="5"/>
      <c r="L4" s="5"/>
      <c r="M4" s="5"/>
      <c r="N4" s="2"/>
      <c r="O4" s="2"/>
    </row>
    <row r="5" spans="1:15" x14ac:dyDescent="0.3">
      <c r="A5" s="51">
        <v>3</v>
      </c>
      <c r="B5" s="82" t="s">
        <v>30</v>
      </c>
      <c r="C5" s="82"/>
      <c r="D5" s="82"/>
      <c r="E5" s="82"/>
      <c r="F5" s="52"/>
      <c r="G5" s="53"/>
      <c r="H5" s="53"/>
      <c r="I5" s="53">
        <v>4</v>
      </c>
      <c r="J5" s="5"/>
      <c r="K5" s="5"/>
      <c r="L5" s="5"/>
      <c r="M5" s="5"/>
      <c r="N5" s="2"/>
      <c r="O5" s="2"/>
    </row>
    <row r="6" spans="1:15" x14ac:dyDescent="0.3">
      <c r="A6" s="51">
        <v>4</v>
      </c>
      <c r="B6" s="79" t="s">
        <v>31</v>
      </c>
      <c r="C6" s="80"/>
      <c r="D6" s="80"/>
      <c r="E6" s="81"/>
      <c r="F6" s="52"/>
      <c r="G6" s="53"/>
      <c r="H6" s="53"/>
      <c r="I6" s="53">
        <v>3</v>
      </c>
      <c r="J6" s="5"/>
      <c r="K6" s="5"/>
      <c r="L6" s="5"/>
      <c r="M6" s="5"/>
      <c r="N6" s="2"/>
      <c r="O6" s="2"/>
    </row>
    <row r="7" spans="1:15" s="63" customFormat="1" ht="18" customHeight="1" x14ac:dyDescent="0.3">
      <c r="A7" s="60">
        <v>5</v>
      </c>
      <c r="B7" s="82" t="s">
        <v>32</v>
      </c>
      <c r="C7" s="82"/>
      <c r="D7" s="82"/>
      <c r="E7" s="82"/>
      <c r="F7" s="52"/>
      <c r="G7" s="52"/>
      <c r="H7" s="52"/>
      <c r="I7" s="52">
        <v>2</v>
      </c>
      <c r="J7" s="61"/>
      <c r="K7" s="61"/>
      <c r="L7" s="61"/>
      <c r="M7" s="61"/>
      <c r="N7" s="62"/>
      <c r="O7" s="62"/>
    </row>
    <row r="8" spans="1:15" s="59" customFormat="1" ht="18" customHeight="1" x14ac:dyDescent="0.3">
      <c r="A8" s="55"/>
      <c r="B8" s="56"/>
      <c r="C8" s="56"/>
      <c r="D8" s="56"/>
      <c r="E8" s="56"/>
      <c r="F8" s="57"/>
      <c r="G8" s="57"/>
      <c r="H8" s="57"/>
      <c r="I8" s="57"/>
      <c r="J8" s="57"/>
      <c r="K8" s="57"/>
      <c r="L8" s="57"/>
      <c r="M8" s="57"/>
      <c r="N8" s="58"/>
      <c r="O8" s="58"/>
    </row>
    <row r="9" spans="1:15" ht="18" customHeight="1" x14ac:dyDescent="0.3">
      <c r="A9" s="7"/>
      <c r="B9" s="6"/>
      <c r="C9" s="6"/>
      <c r="D9" s="6"/>
      <c r="E9" s="6"/>
      <c r="F9" s="5"/>
      <c r="G9" s="5"/>
      <c r="H9" s="5"/>
      <c r="I9" s="5"/>
      <c r="J9" s="5"/>
      <c r="K9" s="5"/>
      <c r="L9" s="5"/>
      <c r="M9" s="5"/>
      <c r="N9" s="2"/>
      <c r="O9" s="2"/>
    </row>
    <row r="10" spans="1:15" ht="18" customHeight="1" x14ac:dyDescent="0.3">
      <c r="A10" s="7"/>
      <c r="B10" s="6"/>
      <c r="C10" s="6"/>
      <c r="D10" s="6"/>
      <c r="E10" s="6"/>
      <c r="F10" s="5"/>
      <c r="G10" s="5"/>
      <c r="H10" s="5"/>
      <c r="I10" s="5"/>
      <c r="J10" s="5"/>
      <c r="K10" s="5"/>
      <c r="L10" s="5"/>
      <c r="M10" s="5"/>
      <c r="N10" s="2"/>
      <c r="O10" s="2"/>
    </row>
    <row r="11" spans="1:15" ht="18" customHeight="1" x14ac:dyDescent="0.3">
      <c r="A11" s="7"/>
      <c r="B11" s="6"/>
      <c r="C11" s="75" t="s">
        <v>37</v>
      </c>
      <c r="D11" s="6"/>
      <c r="E11" s="6"/>
      <c r="F11" s="5"/>
      <c r="G11" s="5"/>
      <c r="H11" s="5"/>
      <c r="I11" s="5"/>
      <c r="J11" s="5"/>
      <c r="K11" s="5"/>
      <c r="L11" s="5"/>
      <c r="M11" s="5"/>
      <c r="N11" s="2"/>
      <c r="O11" s="2"/>
    </row>
    <row r="12" spans="1:15" ht="18" customHeight="1" x14ac:dyDescent="0.3">
      <c r="A12" s="7"/>
      <c r="B12" s="6"/>
      <c r="C12" s="6"/>
      <c r="D12" s="6"/>
      <c r="E12" s="6"/>
      <c r="F12" s="5"/>
      <c r="G12" s="5"/>
      <c r="H12" s="5"/>
      <c r="I12" s="5"/>
      <c r="J12" s="5"/>
      <c r="K12" s="5"/>
      <c r="L12" s="5"/>
      <c r="M12" s="5"/>
      <c r="N12" s="2"/>
      <c r="O12" s="2"/>
    </row>
    <row r="13" spans="1:15" ht="18" customHeight="1" x14ac:dyDescent="0.3">
      <c r="A13" s="7"/>
      <c r="B13" s="6"/>
      <c r="C13" s="6"/>
      <c r="D13" s="6"/>
      <c r="E13" s="6"/>
      <c r="F13" s="5"/>
      <c r="G13" s="5"/>
      <c r="H13" s="5"/>
      <c r="I13" s="5"/>
      <c r="J13" s="5"/>
      <c r="K13" s="5"/>
      <c r="L13" s="5"/>
      <c r="M13" s="5"/>
      <c r="N13" s="2"/>
      <c r="O13" s="2"/>
    </row>
    <row r="14" spans="1:15" ht="18" customHeight="1" x14ac:dyDescent="0.3">
      <c r="A14" s="7"/>
      <c r="B14" s="6"/>
      <c r="C14" s="6"/>
      <c r="D14" s="6"/>
      <c r="E14" s="6"/>
      <c r="F14" s="5"/>
      <c r="G14" s="5"/>
      <c r="I14" s="5"/>
      <c r="J14" s="5"/>
      <c r="K14" s="5"/>
      <c r="L14" s="5"/>
      <c r="M14" s="5"/>
      <c r="N14" s="2"/>
      <c r="O14" s="2"/>
    </row>
    <row r="15" spans="1:15" ht="18" customHeight="1" x14ac:dyDescent="0.3">
      <c r="A15" s="7"/>
      <c r="B15" s="40" t="s">
        <v>36</v>
      </c>
      <c r="C15" s="6"/>
      <c r="D15" s="6"/>
      <c r="E15" s="6"/>
      <c r="F15" s="5"/>
      <c r="G15" s="5"/>
      <c r="H15" s="74">
        <f>H3+H3+H3</f>
        <v>4.5</v>
      </c>
      <c r="I15" s="5"/>
      <c r="J15" s="5"/>
      <c r="K15" s="5"/>
      <c r="L15" s="5"/>
      <c r="M15" s="5"/>
      <c r="N15" s="2"/>
      <c r="O15" s="2"/>
    </row>
    <row r="16" spans="1:15" ht="18" customHeight="1" x14ac:dyDescent="0.3">
      <c r="A16" s="7"/>
      <c r="B16" s="6"/>
      <c r="C16" s="6"/>
      <c r="D16" s="6"/>
      <c r="E16" s="6"/>
      <c r="F16" s="5"/>
      <c r="G16" s="5"/>
      <c r="H16" s="5"/>
      <c r="I16" s="5"/>
      <c r="J16" s="5"/>
      <c r="K16" s="5"/>
      <c r="L16" s="5"/>
      <c r="M16" s="5"/>
      <c r="N16" s="2"/>
      <c r="O16" s="2"/>
    </row>
    <row r="17" spans="1:15" ht="18" customHeight="1" x14ac:dyDescent="0.3">
      <c r="A17" s="7"/>
      <c r="B17" s="6"/>
      <c r="C17" s="6"/>
      <c r="D17" s="6"/>
      <c r="E17" s="6"/>
      <c r="F17" s="5"/>
      <c r="G17" s="5"/>
      <c r="H17" s="5"/>
      <c r="I17" s="5"/>
      <c r="J17" s="5"/>
      <c r="K17" s="5"/>
      <c r="L17" s="5"/>
      <c r="M17" s="5"/>
      <c r="N17" s="2"/>
      <c r="O17" s="2"/>
    </row>
    <row r="18" spans="1:15" ht="18" customHeight="1" x14ac:dyDescent="0.3">
      <c r="A18" s="7"/>
      <c r="B18" s="6"/>
      <c r="C18" s="6"/>
      <c r="D18" s="6"/>
      <c r="E18" s="6"/>
      <c r="F18" s="5"/>
      <c r="G18" s="5"/>
      <c r="H18" s="5"/>
      <c r="I18" s="25" t="s">
        <v>29</v>
      </c>
      <c r="J18" s="5"/>
      <c r="K18" s="5"/>
      <c r="L18" s="5"/>
      <c r="M18" s="5"/>
      <c r="N18" s="2"/>
      <c r="O18" s="2"/>
    </row>
    <row r="19" spans="1:15" ht="18" customHeight="1" x14ac:dyDescent="0.3">
      <c r="A19" s="7"/>
      <c r="B19" s="39">
        <f>H3</f>
        <v>1.5</v>
      </c>
      <c r="C19" s="6"/>
      <c r="D19" s="6"/>
      <c r="E19" s="6"/>
      <c r="F19" s="5"/>
      <c r="G19" s="5"/>
      <c r="H19" s="5"/>
      <c r="I19" s="5"/>
      <c r="J19" s="5"/>
      <c r="K19" s="5"/>
      <c r="L19" s="5"/>
      <c r="M19" s="5"/>
      <c r="N19" s="2"/>
      <c r="O19" s="2"/>
    </row>
    <row r="20" spans="1:15" x14ac:dyDescent="0.3">
      <c r="A20" s="7"/>
      <c r="B20" s="64" t="s">
        <v>35</v>
      </c>
      <c r="C20" s="6"/>
      <c r="D20" s="6"/>
      <c r="E20" s="6"/>
      <c r="F20" s="5"/>
      <c r="G20" s="5"/>
      <c r="H20" s="5"/>
      <c r="I20" s="5"/>
      <c r="J20" s="5"/>
      <c r="K20" s="5"/>
      <c r="L20" s="5"/>
      <c r="M20" s="5"/>
      <c r="N20" s="2"/>
      <c r="O20" s="2"/>
    </row>
    <row r="21" spans="1:15" x14ac:dyDescent="0.3">
      <c r="A21" s="7"/>
      <c r="B21" s="6"/>
      <c r="C21" s="6"/>
      <c r="D21" s="6"/>
      <c r="E21" s="6"/>
      <c r="F21" s="5"/>
      <c r="G21" s="5"/>
      <c r="H21" s="5"/>
      <c r="I21" s="5"/>
      <c r="J21" s="5"/>
      <c r="K21" s="5"/>
      <c r="L21" s="5"/>
      <c r="M21" s="5"/>
      <c r="N21" s="2"/>
      <c r="O21" s="2"/>
    </row>
    <row r="22" spans="1:15" x14ac:dyDescent="0.3">
      <c r="A22" s="7"/>
      <c r="B22" s="6"/>
      <c r="C22" s="6"/>
      <c r="D22" s="6"/>
      <c r="E22" s="6"/>
      <c r="F22" s="5"/>
      <c r="G22" s="5"/>
      <c r="H22" s="5"/>
      <c r="I22" s="5"/>
      <c r="J22" s="5"/>
      <c r="K22" s="5"/>
      <c r="L22" s="5"/>
      <c r="M22" s="5"/>
      <c r="N22" s="2"/>
      <c r="O22" s="2"/>
    </row>
    <row r="23" spans="1:15" x14ac:dyDescent="0.3">
      <c r="A23" s="7"/>
      <c r="B23" s="6"/>
      <c r="C23" s="25">
        <f>G3</f>
        <v>1.5</v>
      </c>
      <c r="D23" s="6"/>
      <c r="E23" s="8"/>
      <c r="F23" s="5"/>
      <c r="G23" s="5"/>
      <c r="H23" s="5"/>
      <c r="K23" s="5"/>
      <c r="L23" s="5"/>
      <c r="M23" s="5"/>
      <c r="N23" s="2"/>
      <c r="O23" s="2"/>
    </row>
    <row r="24" spans="1:15" s="43" customFormat="1" x14ac:dyDescent="0.25">
      <c r="A24" s="41"/>
      <c r="B24" s="42"/>
      <c r="D24" s="98" t="s">
        <v>26</v>
      </c>
      <c r="E24" s="98"/>
      <c r="F24" s="98"/>
      <c r="G24" s="44"/>
    </row>
    <row r="25" spans="1:15" x14ac:dyDescent="0.3">
      <c r="B25" s="10"/>
      <c r="C25" s="10"/>
      <c r="D25" s="10"/>
      <c r="E25" s="10"/>
    </row>
    <row r="27" spans="1:15" s="15" customFormat="1" ht="61.5" customHeight="1" x14ac:dyDescent="0.25">
      <c r="A27" s="11" t="s">
        <v>9</v>
      </c>
      <c r="B27" s="12" t="s">
        <v>0</v>
      </c>
      <c r="C27" s="13" t="s">
        <v>4</v>
      </c>
      <c r="D27" s="13" t="s">
        <v>3</v>
      </c>
      <c r="E27" s="13" t="s">
        <v>13</v>
      </c>
      <c r="F27" s="14" t="s">
        <v>5</v>
      </c>
      <c r="G27" s="14" t="s">
        <v>22</v>
      </c>
      <c r="H27" s="14" t="s">
        <v>21</v>
      </c>
      <c r="I27" s="14" t="s">
        <v>1</v>
      </c>
    </row>
    <row r="28" spans="1:15" ht="97.5" x14ac:dyDescent="0.3">
      <c r="A28" s="49">
        <v>1</v>
      </c>
      <c r="B28" s="17" t="s">
        <v>10</v>
      </c>
      <c r="C28" s="67">
        <f>F3*3</f>
        <v>18</v>
      </c>
      <c r="D28" s="67">
        <f>G3*4</f>
        <v>6</v>
      </c>
      <c r="E28" s="67">
        <f>H4</f>
        <v>1</v>
      </c>
      <c r="F28" s="116">
        <f>C28*D28*E28</f>
        <v>108</v>
      </c>
      <c r="G28" s="16" t="s">
        <v>11</v>
      </c>
      <c r="H28" s="112">
        <v>187.3</v>
      </c>
      <c r="I28" s="115">
        <f>F28*H28</f>
        <v>20228.400000000001</v>
      </c>
    </row>
    <row r="29" spans="1:15" ht="37.5" x14ac:dyDescent="0.3">
      <c r="A29" s="102">
        <v>2</v>
      </c>
      <c r="B29" s="17" t="s">
        <v>14</v>
      </c>
      <c r="C29" s="103"/>
      <c r="D29" s="103"/>
      <c r="E29" s="103"/>
      <c r="F29" s="103"/>
      <c r="G29" s="103"/>
      <c r="H29" s="103"/>
      <c r="I29" s="103"/>
      <c r="J29" s="68"/>
    </row>
    <row r="30" spans="1:15" ht="22.5" x14ac:dyDescent="0.3">
      <c r="A30" s="102"/>
      <c r="B30" s="17" t="s">
        <v>15</v>
      </c>
      <c r="C30" s="16">
        <f>F3</f>
        <v>6</v>
      </c>
      <c r="D30" s="18">
        <f>G3</f>
        <v>1.5</v>
      </c>
      <c r="E30" s="33">
        <f>H3</f>
        <v>1.5</v>
      </c>
      <c r="F30" s="117">
        <f>C30*D30*E30*3*I5</f>
        <v>162</v>
      </c>
      <c r="G30" s="16" t="s">
        <v>11</v>
      </c>
      <c r="H30" s="87"/>
      <c r="I30" s="88"/>
    </row>
    <row r="31" spans="1:15" ht="22.5" x14ac:dyDescent="0.3">
      <c r="A31" s="102"/>
      <c r="B31" s="17" t="s">
        <v>16</v>
      </c>
      <c r="C31" s="16">
        <f>F3</f>
        <v>6</v>
      </c>
      <c r="D31" s="18">
        <f>G3</f>
        <v>1.5</v>
      </c>
      <c r="E31" s="33">
        <f>H3</f>
        <v>1.5</v>
      </c>
      <c r="F31" s="117">
        <f>C31*D31*E31*3*I6</f>
        <v>121.5</v>
      </c>
      <c r="G31" s="16" t="s">
        <v>11</v>
      </c>
      <c r="H31" s="104"/>
      <c r="I31" s="105"/>
    </row>
    <row r="32" spans="1:15" ht="22.5" x14ac:dyDescent="0.3">
      <c r="A32" s="102"/>
      <c r="B32" s="17" t="s">
        <v>17</v>
      </c>
      <c r="C32" s="27">
        <f>F3</f>
        <v>6</v>
      </c>
      <c r="D32" s="18">
        <f>G3</f>
        <v>1.5</v>
      </c>
      <c r="E32" s="70">
        <f>H3</f>
        <v>1.5</v>
      </c>
      <c r="F32" s="117">
        <f>C32*D32*E32*3*I7</f>
        <v>81</v>
      </c>
      <c r="G32" s="16" t="s">
        <v>11</v>
      </c>
      <c r="H32" s="89"/>
      <c r="I32" s="90"/>
    </row>
    <row r="33" spans="1:12" ht="22.5" x14ac:dyDescent="0.3">
      <c r="A33" s="102"/>
      <c r="B33" s="19"/>
      <c r="C33" s="26"/>
      <c r="D33" s="106" t="s">
        <v>6</v>
      </c>
      <c r="E33" s="106"/>
      <c r="F33" s="114">
        <f>F30+F31+F32</f>
        <v>364.5</v>
      </c>
      <c r="G33" s="16" t="s">
        <v>11</v>
      </c>
      <c r="H33" s="1">
        <v>371.15</v>
      </c>
      <c r="I33" s="35">
        <f>F33*H33</f>
        <v>135284.17499999999</v>
      </c>
    </row>
    <row r="34" spans="1:12" ht="42" customHeight="1" x14ac:dyDescent="0.3">
      <c r="A34" s="99">
        <v>3</v>
      </c>
      <c r="B34" s="17" t="s">
        <v>18</v>
      </c>
      <c r="C34" s="102"/>
      <c r="D34" s="102"/>
      <c r="E34" s="102"/>
      <c r="F34" s="102"/>
      <c r="G34" s="102"/>
      <c r="H34" s="102"/>
      <c r="I34" s="102"/>
      <c r="J34" s="69"/>
      <c r="L34" s="71"/>
    </row>
    <row r="35" spans="1:12" ht="24" customHeight="1" x14ac:dyDescent="0.3">
      <c r="A35" s="100"/>
      <c r="B35" s="24" t="s">
        <v>16</v>
      </c>
      <c r="C35" s="16">
        <f>F3</f>
        <v>6</v>
      </c>
      <c r="D35" s="16">
        <f>G3</f>
        <v>1.5</v>
      </c>
      <c r="E35" s="23">
        <f>H3-H4</f>
        <v>0.5</v>
      </c>
      <c r="F35" s="118">
        <f>C35*D35*E35*3*I6</f>
        <v>40.5</v>
      </c>
      <c r="G35" s="16" t="s">
        <v>11</v>
      </c>
      <c r="H35" s="87"/>
      <c r="I35" s="88"/>
    </row>
    <row r="36" spans="1:12" ht="23.25" customHeight="1" x14ac:dyDescent="0.3">
      <c r="A36" s="100"/>
      <c r="B36" s="24" t="s">
        <v>17</v>
      </c>
      <c r="C36" s="16">
        <f>F3</f>
        <v>6</v>
      </c>
      <c r="D36" s="31">
        <f>G3</f>
        <v>1.5</v>
      </c>
      <c r="E36" s="30">
        <f>H3</f>
        <v>1.5</v>
      </c>
      <c r="F36" s="119">
        <f>C36*D36*E36*3*I7</f>
        <v>81</v>
      </c>
      <c r="G36" s="16" t="s">
        <v>11</v>
      </c>
      <c r="H36" s="89"/>
      <c r="I36" s="90"/>
    </row>
    <row r="37" spans="1:12" ht="25.5" customHeight="1" x14ac:dyDescent="0.3">
      <c r="A37" s="101"/>
      <c r="B37" s="85"/>
      <c r="C37" s="86"/>
      <c r="D37" s="83" t="s">
        <v>6</v>
      </c>
      <c r="E37" s="84"/>
      <c r="F37" s="34">
        <f>F35+F36</f>
        <v>121.5</v>
      </c>
      <c r="G37" s="16" t="s">
        <v>11</v>
      </c>
      <c r="H37" s="113">
        <v>81.400000000000006</v>
      </c>
      <c r="I37" s="20">
        <f>F37*H37</f>
        <v>9890.1</v>
      </c>
    </row>
    <row r="38" spans="1:12" ht="22.5" x14ac:dyDescent="0.3">
      <c r="A38" s="23">
        <v>4</v>
      </c>
      <c r="B38" s="22" t="s">
        <v>19</v>
      </c>
      <c r="C38" s="66"/>
      <c r="E38" s="50">
        <v>0.85</v>
      </c>
      <c r="F38" s="120">
        <f>F33*E38</f>
        <v>309.82499999999999</v>
      </c>
      <c r="G38" s="18" t="s">
        <v>11</v>
      </c>
      <c r="H38" s="113">
        <v>700</v>
      </c>
      <c r="I38" s="35">
        <f>F38*H38</f>
        <v>216877.5</v>
      </c>
    </row>
    <row r="39" spans="1:12" ht="20.25" customHeight="1" x14ac:dyDescent="0.3">
      <c r="A39" s="23">
        <v>5</v>
      </c>
      <c r="B39" s="28" t="s">
        <v>12</v>
      </c>
      <c r="C39" s="85"/>
      <c r="D39" s="97"/>
      <c r="E39" s="97"/>
      <c r="F39" s="97"/>
      <c r="G39" s="86"/>
      <c r="H39" s="21">
        <v>741.91</v>
      </c>
      <c r="I39" s="29">
        <f>F38*H39</f>
        <v>229862.26574999999</v>
      </c>
    </row>
    <row r="40" spans="1:12" ht="25.5" customHeight="1" x14ac:dyDescent="0.3">
      <c r="A40" s="94"/>
      <c r="B40" s="95"/>
      <c r="C40" s="95"/>
      <c r="D40" s="95"/>
      <c r="E40" s="96"/>
      <c r="F40" s="65"/>
      <c r="G40" s="48" t="s">
        <v>6</v>
      </c>
      <c r="H40" s="48"/>
      <c r="I40" s="29">
        <f>SUM(I28:I39)</f>
        <v>612142.44074999995</v>
      </c>
    </row>
    <row r="41" spans="1:12" ht="20.25" customHeight="1" x14ac:dyDescent="0.3">
      <c r="A41" s="23">
        <v>6</v>
      </c>
      <c r="B41" s="32" t="s">
        <v>20</v>
      </c>
      <c r="C41" s="85"/>
      <c r="D41" s="97"/>
      <c r="E41" s="86"/>
      <c r="F41" s="36">
        <v>27</v>
      </c>
      <c r="G41" s="27"/>
      <c r="H41" s="37">
        <v>10000</v>
      </c>
      <c r="I41" s="20">
        <f>F41*H41</f>
        <v>270000</v>
      </c>
    </row>
    <row r="42" spans="1:12" ht="20.25" customHeight="1" x14ac:dyDescent="0.3">
      <c r="A42" s="91" t="s">
        <v>27</v>
      </c>
      <c r="B42" s="92"/>
      <c r="C42" s="92"/>
      <c r="D42" s="92"/>
      <c r="E42" s="92"/>
      <c r="F42" s="92"/>
      <c r="G42" s="92"/>
      <c r="H42" s="93"/>
      <c r="I42" s="72">
        <f>SUM(I40:I41)</f>
        <v>882142.44074999995</v>
      </c>
    </row>
  </sheetData>
  <mergeCells count="21">
    <mergeCell ref="A1:I1"/>
    <mergeCell ref="B2:E2"/>
    <mergeCell ref="B3:E3"/>
    <mergeCell ref="B4:E4"/>
    <mergeCell ref="B5:E5"/>
    <mergeCell ref="A42:H42"/>
    <mergeCell ref="A40:E40"/>
    <mergeCell ref="C39:G39"/>
    <mergeCell ref="C41:E41"/>
    <mergeCell ref="D24:F24"/>
    <mergeCell ref="A34:A37"/>
    <mergeCell ref="A29:A33"/>
    <mergeCell ref="C29:I29"/>
    <mergeCell ref="C34:I34"/>
    <mergeCell ref="H30:I32"/>
    <mergeCell ref="D33:E33"/>
    <mergeCell ref="B6:E6"/>
    <mergeCell ref="B7:E7"/>
    <mergeCell ref="D37:E37"/>
    <mergeCell ref="B37:C37"/>
    <mergeCell ref="H35:I36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3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Crate Stud (18 m ; 3 Tier)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ceifcj</dc:creator>
  <cp:lastModifiedBy>user</cp:lastModifiedBy>
  <cp:lastPrinted>2023-06-01T06:41:56Z</cp:lastPrinted>
  <dcterms:created xsi:type="dcterms:W3CDTF">2023-05-27T09:02:07Z</dcterms:created>
  <dcterms:modified xsi:type="dcterms:W3CDTF">2023-08-17T08:53:07Z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2023-06-04T13:00:45Z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a55bc020-9c1c-4cc0-a5bf-924bcdba6b58</vt:lpwstr>
  </property>
  <property fmtid="{D5CDD505-2E9C-101B-9397-08002B2CF9AE}" pid="7" name="MSIP_Label_defa4170-0d19-0005-0004-bc88714345d2_ActionId">
    <vt:lpwstr>01e882f7-e164-41cb-a0aa-587ed0128e0f</vt:lpwstr>
  </property>
  <property fmtid="{D5CDD505-2E9C-101B-9397-08002B2CF9AE}" pid="8" name="MSIP_Label_defa4170-0d19-0005-0004-bc88714345d2_ContentBits">
    <vt:lpwstr>0</vt:lpwstr>
  </property>
</Properties>
</file>