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Desilting Canal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G75" i="1"/>
  <c r="G76" i="1"/>
  <c r="G77" i="1"/>
  <c r="G78" i="1"/>
  <c r="G79" i="1"/>
  <c r="G80" i="1"/>
  <c r="G81" i="1"/>
  <c r="G82" i="1"/>
  <c r="G83" i="1"/>
  <c r="G84" i="1"/>
  <c r="G85" i="1"/>
  <c r="G86" i="1"/>
  <c r="G87" i="1" s="1"/>
  <c r="G90" i="1" s="1"/>
  <c r="G89" i="1"/>
  <c r="E74" i="1"/>
  <c r="J70" i="1"/>
  <c r="D73" i="1" l="1"/>
  <c r="G15" i="1"/>
  <c r="G11" i="1"/>
  <c r="J89" i="1"/>
  <c r="G35" i="1" l="1"/>
  <c r="G34" i="1"/>
  <c r="G33" i="1"/>
  <c r="D85" i="1"/>
  <c r="D84" i="1"/>
  <c r="D83" i="1"/>
  <c r="D82" i="1"/>
  <c r="D81" i="1"/>
  <c r="D80" i="1"/>
  <c r="D79" i="1"/>
  <c r="D78" i="1"/>
  <c r="D77" i="1"/>
  <c r="D76" i="1"/>
  <c r="D75" i="1"/>
  <c r="D74" i="1"/>
  <c r="G60" i="1"/>
  <c r="G59" i="1"/>
  <c r="G58" i="1"/>
  <c r="G57" i="1"/>
  <c r="E85" i="1" s="1"/>
  <c r="G55" i="1"/>
  <c r="G54" i="1"/>
  <c r="G53" i="1"/>
  <c r="G51" i="1"/>
  <c r="G50" i="1"/>
  <c r="G49" i="1"/>
  <c r="G47" i="1"/>
  <c r="G46" i="1"/>
  <c r="G45" i="1"/>
  <c r="G8" i="1"/>
  <c r="G7" i="1"/>
  <c r="G43" i="1"/>
  <c r="G42" i="1"/>
  <c r="G41" i="1"/>
  <c r="G39" i="1"/>
  <c r="G38" i="1"/>
  <c r="G37" i="1"/>
  <c r="G31" i="1"/>
  <c r="G30" i="1"/>
  <c r="G28" i="1"/>
  <c r="G27" i="1"/>
  <c r="G26" i="1"/>
  <c r="G25" i="1"/>
  <c r="G23" i="1"/>
  <c r="G22" i="1"/>
  <c r="G21" i="1"/>
  <c r="G19" i="1"/>
  <c r="G18" i="1"/>
  <c r="G17" i="1"/>
  <c r="G14" i="1"/>
  <c r="G10" i="1"/>
  <c r="G6" i="1"/>
  <c r="D68" i="1"/>
  <c r="G68" i="1" s="1"/>
  <c r="G69" i="1" s="1"/>
  <c r="J69" i="1" s="1"/>
  <c r="D66" i="1"/>
  <c r="G66" i="1" s="1"/>
  <c r="G67" i="1" s="1"/>
  <c r="J67" i="1" s="1"/>
  <c r="D64" i="1"/>
  <c r="G64" i="1" s="1"/>
  <c r="G65" i="1" s="1"/>
  <c r="J65" i="1" s="1"/>
  <c r="E72" i="1" l="1"/>
  <c r="E77" i="1"/>
  <c r="E79" i="1"/>
  <c r="E84" i="1"/>
  <c r="F85" i="1" s="1"/>
  <c r="E78" i="1"/>
  <c r="E83" i="1"/>
  <c r="E80" i="1"/>
  <c r="E75" i="1"/>
  <c r="F75" i="1" s="1"/>
  <c r="E76" i="1"/>
  <c r="F77" i="1" s="1"/>
  <c r="E81" i="1"/>
  <c r="E82" i="1"/>
  <c r="E73" i="1"/>
  <c r="F80" i="1" l="1"/>
  <c r="F84" i="1"/>
  <c r="F79" i="1"/>
  <c r="F83" i="1"/>
  <c r="F78" i="1"/>
  <c r="F82" i="1"/>
  <c r="F76" i="1"/>
  <c r="F81" i="1"/>
  <c r="F74" i="1"/>
  <c r="F73" i="1"/>
  <c r="G73" i="1" s="1"/>
  <c r="J87" i="1" l="1"/>
  <c r="J90" i="1" l="1"/>
  <c r="J91" i="1" l="1"/>
</calcChain>
</file>

<file path=xl/sharedStrings.xml><?xml version="1.0" encoding="utf-8"?>
<sst xmlns="http://schemas.openxmlformats.org/spreadsheetml/2006/main" count="123" uniqueCount="60">
  <si>
    <t>TYPICAL ESTIMATE FOR DESILTING OF CANALS</t>
  </si>
  <si>
    <t>S.No</t>
  </si>
  <si>
    <t>Particulars of typical section</t>
  </si>
  <si>
    <t>Length</t>
  </si>
  <si>
    <t>Width</t>
  </si>
  <si>
    <t>Height/ Depth</t>
  </si>
  <si>
    <t>Item of work</t>
  </si>
  <si>
    <t>Number</t>
  </si>
  <si>
    <t>Length          (m)</t>
  </si>
  <si>
    <t>Width       (m)</t>
  </si>
  <si>
    <t>Qty.</t>
  </si>
  <si>
    <t>Unit</t>
  </si>
  <si>
    <t>Amount
(Rs.)</t>
  </si>
  <si>
    <t>Clearing Jungle including uprooting of rank vegetation</t>
  </si>
  <si>
    <t>Clearing grass and removal of rubbish including scrapping of side slopes</t>
  </si>
  <si>
    <t>Weed clearance from canals including extraction of roots</t>
  </si>
  <si>
    <t>Rewriting of gauge at Canal Heads and Escape channels using synthetic enamel paint of approved brand and manufacture including preparing the surface-Complete Job</t>
  </si>
  <si>
    <r>
      <rPr>
        <b/>
        <sz val="12"/>
        <color indexed="8"/>
        <rFont val="Times New Roman"/>
        <family val="1"/>
      </rPr>
      <t>S.No</t>
    </r>
    <r>
      <rPr>
        <sz val="12"/>
        <color indexed="8"/>
        <rFont val="Times New Roman"/>
        <family val="1"/>
      </rPr>
      <t>.</t>
    </r>
  </si>
  <si>
    <t>Height/ Depth
(m)</t>
  </si>
  <si>
    <t>Taking</t>
  </si>
  <si>
    <t>Silt clearance from canals inclusive of initial lead and lift (50m and 1.5 mresp.) Say (50% Dry &amp; 50 % Wet)</t>
  </si>
  <si>
    <t>Top</t>
  </si>
  <si>
    <t>Bed</t>
  </si>
  <si>
    <t xml:space="preserve">RD 0     </t>
  </si>
  <si>
    <t>C1</t>
  </si>
  <si>
    <t>RD 500</t>
  </si>
  <si>
    <t xml:space="preserve">RD 1000     </t>
  </si>
  <si>
    <t xml:space="preserve">RD 1500     </t>
  </si>
  <si>
    <t xml:space="preserve">RD 2000     </t>
  </si>
  <si>
    <t xml:space="preserve">RD 2500     </t>
  </si>
  <si>
    <t xml:space="preserve">RD 3000    </t>
  </si>
  <si>
    <t xml:space="preserve">RD 3500     </t>
  </si>
  <si>
    <t xml:space="preserve">RD 4000 </t>
  </si>
  <si>
    <t xml:space="preserve">RD 4500 </t>
  </si>
  <si>
    <t xml:space="preserve">RD 5000 </t>
  </si>
  <si>
    <t xml:space="preserve">RD 5500 </t>
  </si>
  <si>
    <t xml:space="preserve">RD 6000 </t>
  </si>
  <si>
    <t xml:space="preserve">RD 6500 </t>
  </si>
  <si>
    <t>C3</t>
  </si>
  <si>
    <t xml:space="preserve">C2 </t>
  </si>
  <si>
    <t>C2</t>
  </si>
  <si>
    <t>C4</t>
  </si>
  <si>
    <r>
      <t>Sec. Area of Silt
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</si>
  <si>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Total</t>
  </si>
  <si>
    <t>Extra for every additional lift of 1.5m or part  thereof-  All kinds of soil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</si>
  <si>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</si>
  <si>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m</t>
    </r>
    <r>
      <rPr>
        <vertAlign val="superscript"/>
        <sz val="12"/>
        <color theme="1"/>
        <rFont val="Times New Roman"/>
        <family val="1"/>
      </rPr>
      <t>3</t>
    </r>
  </si>
  <si>
    <t>RD</t>
  </si>
  <si>
    <r>
      <t>Sec. Area (m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</si>
  <si>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>Mean Sec. Area          (m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</si>
  <si>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t>Effective Length (m)</t>
  </si>
  <si>
    <t>Disposal of lift Avg. 1 km by MT. Qty. vide item no. 5</t>
  </si>
  <si>
    <t>Total Amount</t>
  </si>
  <si>
    <t>Multiplying Factor</t>
  </si>
  <si>
    <t>Length     (m)</t>
  </si>
  <si>
    <t>Width      (m)</t>
  </si>
  <si>
    <t>Lift Height   (m)</t>
  </si>
  <si>
    <t>Rate as per SOR 2022 (Rs/Unit)</t>
  </si>
  <si>
    <t>RD Figures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</si>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</sst>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9" fontId="1" fillId="0" borderId="3" xfId="0" applyNumberFormat="1" applyFont="1" applyBorder="1" applyAlignment="1">
      <alignment horizontal="right" vertical="center"/>
    </xf>
    <xf numFmtId="9" fontId="1" fillId="0" borderId="3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1" fillId="0" borderId="25" xfId="0" applyFont="1" applyBorder="1"/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6" borderId="3" xfId="0" applyFont="1" applyFill="1" applyBorder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51</xdr:row>
      <xdr:rowOff>152400</xdr:rowOff>
    </xdr:from>
    <xdr:to>
      <xdr:col>10</xdr:col>
      <xdr:colOff>419100</xdr:colOff>
      <xdr:row>54</xdr:row>
      <xdr:rowOff>95250</xdr:rowOff>
    </xdr:to>
    <xdr:grpSp>
      <xdr:nvGrpSpPr>
        <xdr:cNvPr id="127" name="Group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GrpSpPr/>
      </xdr:nvGrpSpPr>
      <xdr:grpSpPr>
        <a:xfrm>
          <a:off x="7381875" y="11049000"/>
          <a:ext cx="2076450" cy="542925"/>
          <a:chOff x="4638675" y="15297150"/>
          <a:chExt cx="3600450" cy="1079571"/>
        </a:xfrm>
      </xdr:grpSpPr>
      <xdr:grpSp>
        <xdr:nvGrpSpPr>
          <xdr:cNvPr id="128" name="Group 127">
            <a:extLst>
              <a:ext uri="{FF2B5EF4-FFF2-40B4-BE49-F238E27FC236}">
                <a16:creationId xmlns="" xmlns:a16="http://schemas.microsoft.com/office/drawing/2014/main" id="{00000000-0008-0000-0000-00008000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131" name="Group 130">
              <a:extLst>
                <a:ext uri="{FF2B5EF4-FFF2-40B4-BE49-F238E27FC236}">
                  <a16:creationId xmlns="" xmlns:a16="http://schemas.microsoft.com/office/drawing/2014/main" id="{00000000-0008-0000-0000-000083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133" name="Straight Connector 132">
                <a:extLst>
                  <a:ext uri="{FF2B5EF4-FFF2-40B4-BE49-F238E27FC236}">
                    <a16:creationId xmlns="" xmlns:a16="http://schemas.microsoft.com/office/drawing/2014/main" id="{00000000-0008-0000-0000-000085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Straight Connector 133">
                <a:extLst>
                  <a:ext uri="{FF2B5EF4-FFF2-40B4-BE49-F238E27FC236}">
                    <a16:creationId xmlns="" xmlns:a16="http://schemas.microsoft.com/office/drawing/2014/main" id="{00000000-0008-0000-0000-000086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35" name="Straight Connector 134">
                <a:extLst>
                  <a:ext uri="{FF2B5EF4-FFF2-40B4-BE49-F238E27FC236}">
                    <a16:creationId xmlns="" xmlns:a16="http://schemas.microsoft.com/office/drawing/2014/main" id="{00000000-0008-0000-0000-000087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36" name="Straight Connector 135">
                <a:extLst>
                  <a:ext uri="{FF2B5EF4-FFF2-40B4-BE49-F238E27FC236}">
                    <a16:creationId xmlns="" xmlns:a16="http://schemas.microsoft.com/office/drawing/2014/main" id="{00000000-0008-0000-0000-000088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32" name="Straight Connector 131">
              <a:extLst>
                <a:ext uri="{FF2B5EF4-FFF2-40B4-BE49-F238E27FC236}">
                  <a16:creationId xmlns="" xmlns:a16="http://schemas.microsoft.com/office/drawing/2014/main" id="{00000000-0008-0000-0000-00008400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29" name="Straight Connector 128">
            <a:extLst>
              <a:ext uri="{FF2B5EF4-FFF2-40B4-BE49-F238E27FC236}">
                <a16:creationId xmlns="" xmlns:a16="http://schemas.microsoft.com/office/drawing/2014/main" id="{00000000-0008-0000-0000-000081000000}"/>
              </a:ext>
            </a:extLst>
          </xdr:cNvPr>
          <xdr:cNvCxnSpPr/>
        </xdr:nvCxnSpPr>
        <xdr:spPr>
          <a:xfrm>
            <a:off x="5429250" y="15687675"/>
            <a:ext cx="514350" cy="5524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="" xmlns:a16="http://schemas.microsoft.com/office/drawing/2014/main" id="{00000000-0008-0000-0000-000082000000}"/>
              </a:ext>
            </a:extLst>
          </xdr:cNvPr>
          <xdr:cNvCxnSpPr/>
        </xdr:nvCxnSpPr>
        <xdr:spPr>
          <a:xfrm>
            <a:off x="5728719" y="16244142"/>
            <a:ext cx="14203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352425</xdr:colOff>
      <xdr:row>52</xdr:row>
      <xdr:rowOff>114300</xdr:rowOff>
    </xdr:from>
    <xdr:to>
      <xdr:col>9</xdr:col>
      <xdr:colOff>514351</xdr:colOff>
      <xdr:row>54</xdr:row>
      <xdr:rowOff>38100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CxnSpPr/>
      </xdr:nvCxnSpPr>
      <xdr:spPr>
        <a:xfrm rot="5400000">
          <a:off x="8720138" y="11234737"/>
          <a:ext cx="323850" cy="161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47</xdr:row>
      <xdr:rowOff>85725</xdr:rowOff>
    </xdr:from>
    <xdr:to>
      <xdr:col>10</xdr:col>
      <xdr:colOff>457200</xdr:colOff>
      <xdr:row>50</xdr:row>
      <xdr:rowOff>28575</xdr:rowOff>
    </xdr:to>
    <xdr:grpSp>
      <xdr:nvGrpSpPr>
        <xdr:cNvPr id="139" name="Group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GrpSpPr/>
      </xdr:nvGrpSpPr>
      <xdr:grpSpPr>
        <a:xfrm>
          <a:off x="7419975" y="10172700"/>
          <a:ext cx="2076450" cy="542925"/>
          <a:chOff x="4638675" y="15297150"/>
          <a:chExt cx="3600450" cy="1079571"/>
        </a:xfrm>
      </xdr:grpSpPr>
      <xdr:grpSp>
        <xdr:nvGrpSpPr>
          <xdr:cNvPr id="140" name="Group 139">
            <a:extLst>
              <a:ext uri="{FF2B5EF4-FFF2-40B4-BE49-F238E27FC236}">
                <a16:creationId xmlns="" xmlns:a16="http://schemas.microsoft.com/office/drawing/2014/main" id="{00000000-0008-0000-0000-00008C00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143" name="Group 142">
              <a:extLst>
                <a:ext uri="{FF2B5EF4-FFF2-40B4-BE49-F238E27FC236}">
                  <a16:creationId xmlns="" xmlns:a16="http://schemas.microsoft.com/office/drawing/2014/main" id="{00000000-0008-0000-0000-00008F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145" name="Straight Connector 144">
                <a:extLst>
                  <a:ext uri="{FF2B5EF4-FFF2-40B4-BE49-F238E27FC236}">
                    <a16:creationId xmlns="" xmlns:a16="http://schemas.microsoft.com/office/drawing/2014/main" id="{00000000-0008-0000-0000-000091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46" name="Straight Connector 145">
                <a:extLst>
                  <a:ext uri="{FF2B5EF4-FFF2-40B4-BE49-F238E27FC236}">
                    <a16:creationId xmlns="" xmlns:a16="http://schemas.microsoft.com/office/drawing/2014/main" id="{00000000-0008-0000-0000-000092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47" name="Straight Connector 146">
                <a:extLst>
                  <a:ext uri="{FF2B5EF4-FFF2-40B4-BE49-F238E27FC236}">
                    <a16:creationId xmlns="" xmlns:a16="http://schemas.microsoft.com/office/drawing/2014/main" id="{00000000-0008-0000-0000-000093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48" name="Straight Connector 147">
                <a:extLst>
                  <a:ext uri="{FF2B5EF4-FFF2-40B4-BE49-F238E27FC236}">
                    <a16:creationId xmlns="" xmlns:a16="http://schemas.microsoft.com/office/drawing/2014/main" id="{00000000-0008-0000-0000-000094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4" name="Straight Connector 143">
              <a:extLst>
                <a:ext uri="{FF2B5EF4-FFF2-40B4-BE49-F238E27FC236}">
                  <a16:creationId xmlns="" xmlns:a16="http://schemas.microsoft.com/office/drawing/2014/main" id="{00000000-0008-0000-0000-00009000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41" name="Straight Connector 140">
            <a:extLst>
              <a:ext uri="{FF2B5EF4-FFF2-40B4-BE49-F238E27FC236}">
                <a16:creationId xmlns="" xmlns:a16="http://schemas.microsoft.com/office/drawing/2014/main" id="{00000000-0008-0000-0000-00008D000000}"/>
              </a:ext>
            </a:extLst>
          </xdr:cNvPr>
          <xdr:cNvCxnSpPr/>
        </xdr:nvCxnSpPr>
        <xdr:spPr>
          <a:xfrm rot="16200000" flipH="1">
            <a:off x="5524675" y="15821198"/>
            <a:ext cx="507359" cy="33049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="" xmlns:a16="http://schemas.microsoft.com/office/drawing/2014/main" id="{00000000-0008-0000-0000-00008E000000}"/>
              </a:ext>
            </a:extLst>
          </xdr:cNvPr>
          <xdr:cNvCxnSpPr/>
        </xdr:nvCxnSpPr>
        <xdr:spPr>
          <a:xfrm>
            <a:off x="5728719" y="16244142"/>
            <a:ext cx="1436877" cy="1894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0</xdr:colOff>
      <xdr:row>43</xdr:row>
      <xdr:rowOff>57150</xdr:rowOff>
    </xdr:from>
    <xdr:to>
      <xdr:col>10</xdr:col>
      <xdr:colOff>419100</xdr:colOff>
      <xdr:row>46</xdr:row>
      <xdr:rowOff>0</xdr:rowOff>
    </xdr:to>
    <xdr:grpSp>
      <xdr:nvGrpSpPr>
        <xdr:cNvPr id="149" name="Group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GrpSpPr/>
      </xdr:nvGrpSpPr>
      <xdr:grpSpPr>
        <a:xfrm>
          <a:off x="7381875" y="9334500"/>
          <a:ext cx="2076450" cy="542925"/>
          <a:chOff x="4638675" y="15297150"/>
          <a:chExt cx="3600450" cy="1079571"/>
        </a:xfrm>
      </xdr:grpSpPr>
      <xdr:grpSp>
        <xdr:nvGrpSpPr>
          <xdr:cNvPr id="150" name="Group 149">
            <a:extLst>
              <a:ext uri="{FF2B5EF4-FFF2-40B4-BE49-F238E27FC236}">
                <a16:creationId xmlns="" xmlns:a16="http://schemas.microsoft.com/office/drawing/2014/main" id="{00000000-0008-0000-0000-00009600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153" name="Group 152">
              <a:extLst>
                <a:ext uri="{FF2B5EF4-FFF2-40B4-BE49-F238E27FC236}">
                  <a16:creationId xmlns="" xmlns:a16="http://schemas.microsoft.com/office/drawing/2014/main" id="{00000000-0008-0000-0000-000099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155" name="Straight Connector 154">
                <a:extLst>
                  <a:ext uri="{FF2B5EF4-FFF2-40B4-BE49-F238E27FC236}">
                    <a16:creationId xmlns="" xmlns:a16="http://schemas.microsoft.com/office/drawing/2014/main" id="{00000000-0008-0000-0000-00009B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56" name="Straight Connector 155">
                <a:extLst>
                  <a:ext uri="{FF2B5EF4-FFF2-40B4-BE49-F238E27FC236}">
                    <a16:creationId xmlns="" xmlns:a16="http://schemas.microsoft.com/office/drawing/2014/main" id="{00000000-0008-0000-0000-00009C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57" name="Straight Connector 156">
                <a:extLst>
                  <a:ext uri="{FF2B5EF4-FFF2-40B4-BE49-F238E27FC236}">
                    <a16:creationId xmlns="" xmlns:a16="http://schemas.microsoft.com/office/drawing/2014/main" id="{00000000-0008-0000-0000-00009D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58" name="Straight Connector 157">
                <a:extLst>
                  <a:ext uri="{FF2B5EF4-FFF2-40B4-BE49-F238E27FC236}">
                    <a16:creationId xmlns="" xmlns:a16="http://schemas.microsoft.com/office/drawing/2014/main" id="{00000000-0008-0000-0000-00009E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54" name="Straight Connector 153">
              <a:extLst>
                <a:ext uri="{FF2B5EF4-FFF2-40B4-BE49-F238E27FC236}">
                  <a16:creationId xmlns="" xmlns:a16="http://schemas.microsoft.com/office/drawing/2014/main" id="{00000000-0008-0000-0000-00009A000000}"/>
                </a:ext>
              </a:extLst>
            </xdr:cNvPr>
            <xdr:cNvCxnSpPr/>
          </xdr:nvCxnSpPr>
          <xdr:spPr>
            <a:xfrm>
              <a:off x="3990974" y="758283"/>
              <a:ext cx="53949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51" name="Straight Connector 150">
            <a:extLst>
              <a:ext uri="{FF2B5EF4-FFF2-40B4-BE49-F238E27FC236}">
                <a16:creationId xmlns="" xmlns:a16="http://schemas.microsoft.com/office/drawing/2014/main" id="{00000000-0008-0000-0000-000097000000}"/>
              </a:ext>
            </a:extLst>
          </xdr:cNvPr>
          <xdr:cNvCxnSpPr/>
        </xdr:nvCxnSpPr>
        <xdr:spPr>
          <a:xfrm>
            <a:off x="5249761" y="15467609"/>
            <a:ext cx="693840" cy="77251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="" xmlns:a16="http://schemas.microsoft.com/office/drawing/2014/main" id="{00000000-0008-0000-0000-000098000000}"/>
              </a:ext>
            </a:extLst>
          </xdr:cNvPr>
          <xdr:cNvCxnSpPr/>
        </xdr:nvCxnSpPr>
        <xdr:spPr>
          <a:xfrm flipV="1">
            <a:off x="5761751" y="16225202"/>
            <a:ext cx="1403845" cy="1894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0</xdr:colOff>
      <xdr:row>39</xdr:row>
      <xdr:rowOff>38100</xdr:rowOff>
    </xdr:from>
    <xdr:to>
      <xdr:col>10</xdr:col>
      <xdr:colOff>419100</xdr:colOff>
      <xdr:row>41</xdr:row>
      <xdr:rowOff>180975</xdr:rowOff>
    </xdr:to>
    <xdr:grpSp>
      <xdr:nvGrpSpPr>
        <xdr:cNvPr id="159" name="Group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GrpSpPr/>
      </xdr:nvGrpSpPr>
      <xdr:grpSpPr>
        <a:xfrm>
          <a:off x="7381875" y="8505825"/>
          <a:ext cx="2076450" cy="542925"/>
          <a:chOff x="4638675" y="15297150"/>
          <a:chExt cx="3600450" cy="1079571"/>
        </a:xfrm>
      </xdr:grpSpPr>
      <xdr:grpSp>
        <xdr:nvGrpSpPr>
          <xdr:cNvPr id="160" name="Group 159">
            <a:extLst>
              <a:ext uri="{FF2B5EF4-FFF2-40B4-BE49-F238E27FC236}">
                <a16:creationId xmlns="" xmlns:a16="http://schemas.microsoft.com/office/drawing/2014/main" id="{00000000-0008-0000-0000-0000A000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163" name="Group 162">
              <a:extLst>
                <a:ext uri="{FF2B5EF4-FFF2-40B4-BE49-F238E27FC236}">
                  <a16:creationId xmlns="" xmlns:a16="http://schemas.microsoft.com/office/drawing/2014/main" id="{00000000-0008-0000-0000-0000A3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165" name="Straight Connector 164">
                <a:extLst>
                  <a:ext uri="{FF2B5EF4-FFF2-40B4-BE49-F238E27FC236}">
                    <a16:creationId xmlns="" xmlns:a16="http://schemas.microsoft.com/office/drawing/2014/main" id="{00000000-0008-0000-0000-0000A5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6" name="Straight Connector 165">
                <a:extLst>
                  <a:ext uri="{FF2B5EF4-FFF2-40B4-BE49-F238E27FC236}">
                    <a16:creationId xmlns="" xmlns:a16="http://schemas.microsoft.com/office/drawing/2014/main" id="{00000000-0008-0000-0000-0000A6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7" name="Straight Connector 166">
                <a:extLst>
                  <a:ext uri="{FF2B5EF4-FFF2-40B4-BE49-F238E27FC236}">
                    <a16:creationId xmlns="" xmlns:a16="http://schemas.microsoft.com/office/drawing/2014/main" id="{00000000-0008-0000-0000-0000A7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8" name="Straight Connector 167">
                <a:extLst>
                  <a:ext uri="{FF2B5EF4-FFF2-40B4-BE49-F238E27FC236}">
                    <a16:creationId xmlns="" xmlns:a16="http://schemas.microsoft.com/office/drawing/2014/main" id="{00000000-0008-0000-0000-0000A8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64" name="Straight Connector 163">
              <a:extLst>
                <a:ext uri="{FF2B5EF4-FFF2-40B4-BE49-F238E27FC236}">
                  <a16:creationId xmlns="" xmlns:a16="http://schemas.microsoft.com/office/drawing/2014/main" id="{00000000-0008-0000-0000-0000A400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61" name="Straight Connector 160">
            <a:extLst>
              <a:ext uri="{FF2B5EF4-FFF2-40B4-BE49-F238E27FC236}">
                <a16:creationId xmlns="" xmlns:a16="http://schemas.microsoft.com/office/drawing/2014/main" id="{00000000-0008-0000-0000-0000A1000000}"/>
              </a:ext>
            </a:extLst>
          </xdr:cNvPr>
          <xdr:cNvCxnSpPr/>
        </xdr:nvCxnSpPr>
        <xdr:spPr>
          <a:xfrm>
            <a:off x="5695688" y="15713827"/>
            <a:ext cx="247913" cy="5262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="" xmlns:a16="http://schemas.microsoft.com/office/drawing/2014/main" id="{00000000-0008-0000-0000-0000A2000000}"/>
              </a:ext>
            </a:extLst>
          </xdr:cNvPr>
          <xdr:cNvCxnSpPr/>
        </xdr:nvCxnSpPr>
        <xdr:spPr>
          <a:xfrm flipV="1">
            <a:off x="5745235" y="16225202"/>
            <a:ext cx="1436877" cy="1894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19050</xdr:colOff>
      <xdr:row>35</xdr:row>
      <xdr:rowOff>47625</xdr:rowOff>
    </xdr:from>
    <xdr:to>
      <xdr:col>10</xdr:col>
      <xdr:colOff>438150</xdr:colOff>
      <xdr:row>37</xdr:row>
      <xdr:rowOff>190500</xdr:rowOff>
    </xdr:to>
    <xdr:grpSp>
      <xdr:nvGrpSpPr>
        <xdr:cNvPr id="169" name="Group 168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GrpSpPr/>
      </xdr:nvGrpSpPr>
      <xdr:grpSpPr>
        <a:xfrm>
          <a:off x="7400925" y="7705725"/>
          <a:ext cx="2076450" cy="542925"/>
          <a:chOff x="4638675" y="15297150"/>
          <a:chExt cx="3600450" cy="1079571"/>
        </a:xfrm>
      </xdr:grpSpPr>
      <xdr:grpSp>
        <xdr:nvGrpSpPr>
          <xdr:cNvPr id="170" name="Group 169">
            <a:extLst>
              <a:ext uri="{FF2B5EF4-FFF2-40B4-BE49-F238E27FC236}">
                <a16:creationId xmlns="" xmlns:a16="http://schemas.microsoft.com/office/drawing/2014/main" id="{00000000-0008-0000-0000-0000AA00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173" name="Group 172">
              <a:extLst>
                <a:ext uri="{FF2B5EF4-FFF2-40B4-BE49-F238E27FC236}">
                  <a16:creationId xmlns="" xmlns:a16="http://schemas.microsoft.com/office/drawing/2014/main" id="{00000000-0008-0000-0000-0000AD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175" name="Straight Connector 174">
                <a:extLst>
                  <a:ext uri="{FF2B5EF4-FFF2-40B4-BE49-F238E27FC236}">
                    <a16:creationId xmlns="" xmlns:a16="http://schemas.microsoft.com/office/drawing/2014/main" id="{00000000-0008-0000-0000-0000AF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6" name="Straight Connector 175">
                <a:extLst>
                  <a:ext uri="{FF2B5EF4-FFF2-40B4-BE49-F238E27FC236}">
                    <a16:creationId xmlns="" xmlns:a16="http://schemas.microsoft.com/office/drawing/2014/main" id="{00000000-0008-0000-0000-0000B0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7" name="Straight Connector 176">
                <a:extLst>
                  <a:ext uri="{FF2B5EF4-FFF2-40B4-BE49-F238E27FC236}">
                    <a16:creationId xmlns="" xmlns:a16="http://schemas.microsoft.com/office/drawing/2014/main" id="{00000000-0008-0000-0000-0000B1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8" name="Straight Connector 177">
                <a:extLst>
                  <a:ext uri="{FF2B5EF4-FFF2-40B4-BE49-F238E27FC236}">
                    <a16:creationId xmlns="" xmlns:a16="http://schemas.microsoft.com/office/drawing/2014/main" id="{00000000-0008-0000-0000-0000B2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74" name="Straight Connector 173">
              <a:extLst>
                <a:ext uri="{FF2B5EF4-FFF2-40B4-BE49-F238E27FC236}">
                  <a16:creationId xmlns="" xmlns:a16="http://schemas.microsoft.com/office/drawing/2014/main" id="{00000000-0008-0000-0000-0000AE00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71" name="Straight Connector 170">
            <a:extLst>
              <a:ext uri="{FF2B5EF4-FFF2-40B4-BE49-F238E27FC236}">
                <a16:creationId xmlns="" xmlns:a16="http://schemas.microsoft.com/office/drawing/2014/main" id="{00000000-0008-0000-0000-0000AB000000}"/>
              </a:ext>
            </a:extLst>
          </xdr:cNvPr>
          <xdr:cNvCxnSpPr/>
        </xdr:nvCxnSpPr>
        <xdr:spPr>
          <a:xfrm>
            <a:off x="5429250" y="15687675"/>
            <a:ext cx="514350" cy="5524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="" xmlns:a16="http://schemas.microsoft.com/office/drawing/2014/main" id="{00000000-0008-0000-0000-0000AC000000}"/>
              </a:ext>
            </a:extLst>
          </xdr:cNvPr>
          <xdr:cNvCxnSpPr/>
        </xdr:nvCxnSpPr>
        <xdr:spPr>
          <a:xfrm>
            <a:off x="5728719" y="16244142"/>
            <a:ext cx="143687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19050</xdr:colOff>
      <xdr:row>23</xdr:row>
      <xdr:rowOff>161925</xdr:rowOff>
    </xdr:from>
    <xdr:to>
      <xdr:col>10</xdr:col>
      <xdr:colOff>438150</xdr:colOff>
      <xdr:row>26</xdr:row>
      <xdr:rowOff>104775</xdr:rowOff>
    </xdr:to>
    <xdr:grpSp>
      <xdr:nvGrpSpPr>
        <xdr:cNvPr id="179" name="Group 178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GrpSpPr/>
      </xdr:nvGrpSpPr>
      <xdr:grpSpPr>
        <a:xfrm>
          <a:off x="7400925" y="5391150"/>
          <a:ext cx="2076450" cy="542925"/>
          <a:chOff x="4638675" y="15297150"/>
          <a:chExt cx="3600450" cy="1079571"/>
        </a:xfrm>
      </xdr:grpSpPr>
      <xdr:grpSp>
        <xdr:nvGrpSpPr>
          <xdr:cNvPr id="180" name="Group 179">
            <a:extLst>
              <a:ext uri="{FF2B5EF4-FFF2-40B4-BE49-F238E27FC236}">
                <a16:creationId xmlns="" xmlns:a16="http://schemas.microsoft.com/office/drawing/2014/main" id="{00000000-0008-0000-0000-0000B400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183" name="Group 182">
              <a:extLst>
                <a:ext uri="{FF2B5EF4-FFF2-40B4-BE49-F238E27FC236}">
                  <a16:creationId xmlns="" xmlns:a16="http://schemas.microsoft.com/office/drawing/2014/main" id="{00000000-0008-0000-0000-0000B7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185" name="Straight Connector 184">
                <a:extLst>
                  <a:ext uri="{FF2B5EF4-FFF2-40B4-BE49-F238E27FC236}">
                    <a16:creationId xmlns="" xmlns:a16="http://schemas.microsoft.com/office/drawing/2014/main" id="{00000000-0008-0000-0000-0000B9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86" name="Straight Connector 185">
                <a:extLst>
                  <a:ext uri="{FF2B5EF4-FFF2-40B4-BE49-F238E27FC236}">
                    <a16:creationId xmlns="" xmlns:a16="http://schemas.microsoft.com/office/drawing/2014/main" id="{00000000-0008-0000-0000-0000BA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87" name="Straight Connector 186">
                <a:extLst>
                  <a:ext uri="{FF2B5EF4-FFF2-40B4-BE49-F238E27FC236}">
                    <a16:creationId xmlns="" xmlns:a16="http://schemas.microsoft.com/office/drawing/2014/main" id="{00000000-0008-0000-0000-0000BB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88" name="Straight Connector 187">
                <a:extLst>
                  <a:ext uri="{FF2B5EF4-FFF2-40B4-BE49-F238E27FC236}">
                    <a16:creationId xmlns="" xmlns:a16="http://schemas.microsoft.com/office/drawing/2014/main" id="{00000000-0008-0000-0000-0000BC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84" name="Straight Connector 183">
              <a:extLst>
                <a:ext uri="{FF2B5EF4-FFF2-40B4-BE49-F238E27FC236}">
                  <a16:creationId xmlns="" xmlns:a16="http://schemas.microsoft.com/office/drawing/2014/main" id="{00000000-0008-0000-0000-0000B800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81" name="Straight Connector 180">
            <a:extLst>
              <a:ext uri="{FF2B5EF4-FFF2-40B4-BE49-F238E27FC236}">
                <a16:creationId xmlns="" xmlns:a16="http://schemas.microsoft.com/office/drawing/2014/main" id="{00000000-0008-0000-0000-0000B5000000}"/>
              </a:ext>
            </a:extLst>
          </xdr:cNvPr>
          <xdr:cNvCxnSpPr/>
        </xdr:nvCxnSpPr>
        <xdr:spPr>
          <a:xfrm rot="16200000" flipH="1">
            <a:off x="5572252" y="15927235"/>
            <a:ext cx="414207" cy="21156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="" xmlns:a16="http://schemas.microsoft.com/office/drawing/2014/main" id="{00000000-0008-0000-0000-0000B6000000}"/>
              </a:ext>
            </a:extLst>
          </xdr:cNvPr>
          <xdr:cNvCxnSpPr/>
        </xdr:nvCxnSpPr>
        <xdr:spPr>
          <a:xfrm flipV="1">
            <a:off x="5679172" y="16206262"/>
            <a:ext cx="1486424" cy="378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114728</xdr:colOff>
      <xdr:row>8</xdr:row>
      <xdr:rowOff>93854</xdr:rowOff>
    </xdr:from>
    <xdr:to>
      <xdr:col>10</xdr:col>
      <xdr:colOff>314325</xdr:colOff>
      <xdr:row>10</xdr:row>
      <xdr:rowOff>161926</xdr:rowOff>
    </xdr:to>
    <xdr:grpSp>
      <xdr:nvGrpSpPr>
        <xdr:cNvPr id="189" name="Group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GrpSpPr/>
      </xdr:nvGrpSpPr>
      <xdr:grpSpPr>
        <a:xfrm>
          <a:off x="7496603" y="2284604"/>
          <a:ext cx="1856947" cy="468122"/>
          <a:chOff x="4638675" y="15316200"/>
          <a:chExt cx="3619009" cy="1060521"/>
        </a:xfrm>
      </xdr:grpSpPr>
      <xdr:grpSp>
        <xdr:nvGrpSpPr>
          <xdr:cNvPr id="205" name="Group 204">
            <a:extLst>
              <a:ext uri="{FF2B5EF4-FFF2-40B4-BE49-F238E27FC236}">
                <a16:creationId xmlns="" xmlns:a16="http://schemas.microsoft.com/office/drawing/2014/main" id="{00000000-0008-0000-0000-0000CD000000}"/>
              </a:ext>
            </a:extLst>
          </xdr:cNvPr>
          <xdr:cNvGrpSpPr/>
        </xdr:nvGrpSpPr>
        <xdr:grpSpPr>
          <a:xfrm>
            <a:off x="4638675" y="15316200"/>
            <a:ext cx="3619009" cy="1060521"/>
            <a:chOff x="971550" y="771525"/>
            <a:chExt cx="3577266" cy="741426"/>
          </a:xfrm>
        </xdr:grpSpPr>
        <xdr:grpSp>
          <xdr:nvGrpSpPr>
            <xdr:cNvPr id="208" name="Group 207">
              <a:extLst>
                <a:ext uri="{FF2B5EF4-FFF2-40B4-BE49-F238E27FC236}">
                  <a16:creationId xmlns="" xmlns:a16="http://schemas.microsoft.com/office/drawing/2014/main" id="{00000000-0008-0000-0000-0000D0000000}"/>
                </a:ext>
              </a:extLst>
            </xdr:cNvPr>
            <xdr:cNvGrpSpPr/>
          </xdr:nvGrpSpPr>
          <xdr:grpSpPr>
            <a:xfrm>
              <a:off x="971550" y="771841"/>
              <a:ext cx="3015655" cy="741110"/>
              <a:chOff x="971550" y="771841"/>
              <a:chExt cx="3015655" cy="741110"/>
            </a:xfrm>
          </xdr:grpSpPr>
          <xdr:cxnSp macro="">
            <xdr:nvCxnSpPr>
              <xdr:cNvPr id="210" name="Straight Connector 209">
                <a:extLst>
                  <a:ext uri="{FF2B5EF4-FFF2-40B4-BE49-F238E27FC236}">
                    <a16:creationId xmlns="" xmlns:a16="http://schemas.microsoft.com/office/drawing/2014/main" id="{00000000-0008-0000-0000-0000D2000000}"/>
                  </a:ext>
                </a:extLst>
              </xdr:cNvPr>
              <xdr:cNvCxnSpPr/>
            </xdr:nvCxnSpPr>
            <xdr:spPr>
              <a:xfrm>
                <a:off x="971550" y="771841"/>
                <a:ext cx="542924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11" name="Straight Connector 210">
                <a:extLst>
                  <a:ext uri="{FF2B5EF4-FFF2-40B4-BE49-F238E27FC236}">
                    <a16:creationId xmlns="" xmlns:a16="http://schemas.microsoft.com/office/drawing/2014/main" id="{00000000-0008-0000-0000-0000D3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12" name="Straight Connector 211">
                <a:extLst>
                  <a:ext uri="{FF2B5EF4-FFF2-40B4-BE49-F238E27FC236}">
                    <a16:creationId xmlns="" xmlns:a16="http://schemas.microsoft.com/office/drawing/2014/main" id="{00000000-0008-0000-0000-0000D4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13" name="Straight Connector 212">
                <a:extLst>
                  <a:ext uri="{FF2B5EF4-FFF2-40B4-BE49-F238E27FC236}">
                    <a16:creationId xmlns="" xmlns:a16="http://schemas.microsoft.com/office/drawing/2014/main" id="{00000000-0008-0000-0000-0000D5000000}"/>
                  </a:ext>
                </a:extLst>
              </xdr:cNvPr>
              <xdr:cNvCxnSpPr/>
            </xdr:nvCxnSpPr>
            <xdr:spPr>
              <a:xfrm rot="5400000">
                <a:off x="3311940" y="835417"/>
                <a:ext cx="735288" cy="61524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09" name="Straight Connector 208">
              <a:extLst>
                <a:ext uri="{FF2B5EF4-FFF2-40B4-BE49-F238E27FC236}">
                  <a16:creationId xmlns="" xmlns:a16="http://schemas.microsoft.com/office/drawing/2014/main" id="{00000000-0008-0000-0000-0000D1000000}"/>
                </a:ext>
              </a:extLst>
            </xdr:cNvPr>
            <xdr:cNvCxnSpPr/>
          </xdr:nvCxnSpPr>
          <xdr:spPr>
            <a:xfrm>
              <a:off x="4009320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7" name="Straight Connector 206">
            <a:extLst>
              <a:ext uri="{FF2B5EF4-FFF2-40B4-BE49-F238E27FC236}">
                <a16:creationId xmlns="" xmlns:a16="http://schemas.microsoft.com/office/drawing/2014/main" id="{00000000-0008-0000-0000-0000CF000000}"/>
              </a:ext>
            </a:extLst>
          </xdr:cNvPr>
          <xdr:cNvCxnSpPr/>
        </xdr:nvCxnSpPr>
        <xdr:spPr>
          <a:xfrm>
            <a:off x="5773952" y="16243628"/>
            <a:ext cx="1388498" cy="2295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48053</xdr:colOff>
      <xdr:row>4</xdr:row>
      <xdr:rowOff>27628</xdr:rowOff>
    </xdr:from>
    <xdr:to>
      <xdr:col>10</xdr:col>
      <xdr:colOff>381000</xdr:colOff>
      <xdr:row>6</xdr:row>
      <xdr:rowOff>180976</xdr:rowOff>
    </xdr:to>
    <xdr:grpSp>
      <xdr:nvGrpSpPr>
        <xdr:cNvPr id="214" name="Group 21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GrpSpPr/>
      </xdr:nvGrpSpPr>
      <xdr:grpSpPr>
        <a:xfrm>
          <a:off x="7429928" y="1408753"/>
          <a:ext cx="1990297" cy="553398"/>
          <a:chOff x="4638675" y="15295299"/>
          <a:chExt cx="3600450" cy="1081422"/>
        </a:xfrm>
      </xdr:grpSpPr>
      <xdr:grpSp>
        <xdr:nvGrpSpPr>
          <xdr:cNvPr id="215" name="Group 214">
            <a:extLst>
              <a:ext uri="{FF2B5EF4-FFF2-40B4-BE49-F238E27FC236}">
                <a16:creationId xmlns="" xmlns:a16="http://schemas.microsoft.com/office/drawing/2014/main" id="{00000000-0008-0000-0000-0000D7000000}"/>
              </a:ext>
            </a:extLst>
          </xdr:cNvPr>
          <xdr:cNvGrpSpPr/>
        </xdr:nvGrpSpPr>
        <xdr:grpSpPr>
          <a:xfrm>
            <a:off x="4638675" y="15295299"/>
            <a:ext cx="3600450" cy="1081422"/>
            <a:chOff x="971550" y="756913"/>
            <a:chExt cx="3558921" cy="756038"/>
          </a:xfrm>
        </xdr:grpSpPr>
        <xdr:grpSp>
          <xdr:nvGrpSpPr>
            <xdr:cNvPr id="219" name="Group 218">
              <a:extLst>
                <a:ext uri="{FF2B5EF4-FFF2-40B4-BE49-F238E27FC236}">
                  <a16:creationId xmlns="" xmlns:a16="http://schemas.microsoft.com/office/drawing/2014/main" id="{00000000-0008-0000-0000-0000DB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223" name="Straight Connector 222">
                <a:extLst>
                  <a:ext uri="{FF2B5EF4-FFF2-40B4-BE49-F238E27FC236}">
                    <a16:creationId xmlns="" xmlns:a16="http://schemas.microsoft.com/office/drawing/2014/main" id="{00000000-0008-0000-0000-0000DF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25" name="Straight Connector 224">
                <a:extLst>
                  <a:ext uri="{FF2B5EF4-FFF2-40B4-BE49-F238E27FC236}">
                    <a16:creationId xmlns="" xmlns:a16="http://schemas.microsoft.com/office/drawing/2014/main" id="{00000000-0008-0000-0000-0000E1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26" name="Straight Connector 225">
                <a:extLst>
                  <a:ext uri="{FF2B5EF4-FFF2-40B4-BE49-F238E27FC236}">
                    <a16:creationId xmlns="" xmlns:a16="http://schemas.microsoft.com/office/drawing/2014/main" id="{00000000-0008-0000-0000-0000E2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27" name="Straight Connector 226">
                <a:extLst>
                  <a:ext uri="{FF2B5EF4-FFF2-40B4-BE49-F238E27FC236}">
                    <a16:creationId xmlns="" xmlns:a16="http://schemas.microsoft.com/office/drawing/2014/main" id="{00000000-0008-0000-0000-0000E3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21" name="Straight Connector 220">
              <a:extLst>
                <a:ext uri="{FF2B5EF4-FFF2-40B4-BE49-F238E27FC236}">
                  <a16:creationId xmlns="" xmlns:a16="http://schemas.microsoft.com/office/drawing/2014/main" id="{00000000-0008-0000-0000-0000DD000000}"/>
                </a:ext>
              </a:extLst>
            </xdr:cNvPr>
            <xdr:cNvCxnSpPr/>
          </xdr:nvCxnSpPr>
          <xdr:spPr>
            <a:xfrm>
              <a:off x="3990974" y="756913"/>
              <a:ext cx="53949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18" name="Straight Connector 217">
            <a:extLst>
              <a:ext uri="{FF2B5EF4-FFF2-40B4-BE49-F238E27FC236}">
                <a16:creationId xmlns="" xmlns:a16="http://schemas.microsoft.com/office/drawing/2014/main" id="{00000000-0008-0000-0000-0000DA000000}"/>
              </a:ext>
            </a:extLst>
          </xdr:cNvPr>
          <xdr:cNvCxnSpPr/>
        </xdr:nvCxnSpPr>
        <xdr:spPr>
          <a:xfrm flipV="1">
            <a:off x="5741205" y="16187323"/>
            <a:ext cx="1412617" cy="1894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143303</xdr:colOff>
      <xdr:row>12</xdr:row>
      <xdr:rowOff>63509</xdr:rowOff>
    </xdr:from>
    <xdr:to>
      <xdr:col>10</xdr:col>
      <xdr:colOff>287355</xdr:colOff>
      <xdr:row>14</xdr:row>
      <xdr:rowOff>140410</xdr:rowOff>
    </xdr:to>
    <xdr:grpSp>
      <xdr:nvGrpSpPr>
        <xdr:cNvPr id="229" name="Group 228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GrpSpPr/>
      </xdr:nvGrpSpPr>
      <xdr:grpSpPr>
        <a:xfrm>
          <a:off x="7525178" y="3063884"/>
          <a:ext cx="1801402" cy="476951"/>
          <a:chOff x="4638675" y="15294588"/>
          <a:chExt cx="3600450" cy="1082133"/>
        </a:xfrm>
      </xdr:grpSpPr>
      <xdr:grpSp>
        <xdr:nvGrpSpPr>
          <xdr:cNvPr id="231" name="Group 230">
            <a:extLst>
              <a:ext uri="{FF2B5EF4-FFF2-40B4-BE49-F238E27FC236}">
                <a16:creationId xmlns="" xmlns:a16="http://schemas.microsoft.com/office/drawing/2014/main" id="{00000000-0008-0000-0000-0000E7000000}"/>
              </a:ext>
            </a:extLst>
          </xdr:cNvPr>
          <xdr:cNvGrpSpPr/>
        </xdr:nvGrpSpPr>
        <xdr:grpSpPr>
          <a:xfrm>
            <a:off x="4638675" y="15294588"/>
            <a:ext cx="3600450" cy="1082133"/>
            <a:chOff x="971550" y="756416"/>
            <a:chExt cx="3558921" cy="756535"/>
          </a:xfrm>
        </xdr:grpSpPr>
        <xdr:grpSp>
          <xdr:nvGrpSpPr>
            <xdr:cNvPr id="236" name="Group 235">
              <a:extLst>
                <a:ext uri="{FF2B5EF4-FFF2-40B4-BE49-F238E27FC236}">
                  <a16:creationId xmlns="" xmlns:a16="http://schemas.microsoft.com/office/drawing/2014/main" id="{00000000-0008-0000-0000-0000EC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238" name="Straight Connector 237">
                <a:extLst>
                  <a:ext uri="{FF2B5EF4-FFF2-40B4-BE49-F238E27FC236}">
                    <a16:creationId xmlns="" xmlns:a16="http://schemas.microsoft.com/office/drawing/2014/main" id="{00000000-0008-0000-0000-0000EE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39" name="Straight Connector 238">
                <a:extLst>
                  <a:ext uri="{FF2B5EF4-FFF2-40B4-BE49-F238E27FC236}">
                    <a16:creationId xmlns="" xmlns:a16="http://schemas.microsoft.com/office/drawing/2014/main" id="{00000000-0008-0000-0000-0000EF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40" name="Straight Connector 239">
                <a:extLst>
                  <a:ext uri="{FF2B5EF4-FFF2-40B4-BE49-F238E27FC236}">
                    <a16:creationId xmlns="" xmlns:a16="http://schemas.microsoft.com/office/drawing/2014/main" id="{00000000-0008-0000-0000-0000F0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41" name="Straight Connector 240">
                <a:extLst>
                  <a:ext uri="{FF2B5EF4-FFF2-40B4-BE49-F238E27FC236}">
                    <a16:creationId xmlns="" xmlns:a16="http://schemas.microsoft.com/office/drawing/2014/main" id="{00000000-0008-0000-0000-0000F1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37" name="Straight Connector 236">
              <a:extLst>
                <a:ext uri="{FF2B5EF4-FFF2-40B4-BE49-F238E27FC236}">
                  <a16:creationId xmlns="" xmlns:a16="http://schemas.microsoft.com/office/drawing/2014/main" id="{00000000-0008-0000-0000-0000ED000000}"/>
                </a:ext>
              </a:extLst>
            </xdr:cNvPr>
            <xdr:cNvCxnSpPr/>
          </xdr:nvCxnSpPr>
          <xdr:spPr>
            <a:xfrm>
              <a:off x="3990975" y="756416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35" name="Straight Connector 234">
            <a:extLst>
              <a:ext uri="{FF2B5EF4-FFF2-40B4-BE49-F238E27FC236}">
                <a16:creationId xmlns="" xmlns:a16="http://schemas.microsoft.com/office/drawing/2014/main" id="{00000000-0008-0000-0000-0000EB000000}"/>
              </a:ext>
            </a:extLst>
          </xdr:cNvPr>
          <xdr:cNvCxnSpPr/>
        </xdr:nvCxnSpPr>
        <xdr:spPr>
          <a:xfrm flipV="1">
            <a:off x="5743579" y="16228055"/>
            <a:ext cx="1426236" cy="254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28575</xdr:colOff>
      <xdr:row>28</xdr:row>
      <xdr:rowOff>28575</xdr:rowOff>
    </xdr:from>
    <xdr:to>
      <xdr:col>10</xdr:col>
      <xdr:colOff>447675</xdr:colOff>
      <xdr:row>30</xdr:row>
      <xdr:rowOff>171450</xdr:rowOff>
    </xdr:to>
    <xdr:grpSp>
      <xdr:nvGrpSpPr>
        <xdr:cNvPr id="242" name="Group 24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GrpSpPr/>
      </xdr:nvGrpSpPr>
      <xdr:grpSpPr>
        <a:xfrm>
          <a:off x="7410450" y="6267450"/>
          <a:ext cx="2076450" cy="542925"/>
          <a:chOff x="4638675" y="15297150"/>
          <a:chExt cx="3600450" cy="1079571"/>
        </a:xfrm>
      </xdr:grpSpPr>
      <xdr:grpSp>
        <xdr:nvGrpSpPr>
          <xdr:cNvPr id="243" name="Group 242">
            <a:extLst>
              <a:ext uri="{FF2B5EF4-FFF2-40B4-BE49-F238E27FC236}">
                <a16:creationId xmlns="" xmlns:a16="http://schemas.microsoft.com/office/drawing/2014/main" id="{00000000-0008-0000-0000-0000F300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246" name="Group 245">
              <a:extLst>
                <a:ext uri="{FF2B5EF4-FFF2-40B4-BE49-F238E27FC236}">
                  <a16:creationId xmlns="" xmlns:a16="http://schemas.microsoft.com/office/drawing/2014/main" id="{00000000-0008-0000-0000-0000F600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248" name="Straight Connector 247">
                <a:extLst>
                  <a:ext uri="{FF2B5EF4-FFF2-40B4-BE49-F238E27FC236}">
                    <a16:creationId xmlns="" xmlns:a16="http://schemas.microsoft.com/office/drawing/2014/main" id="{00000000-0008-0000-0000-0000F800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49" name="Straight Connector 248">
                <a:extLst>
                  <a:ext uri="{FF2B5EF4-FFF2-40B4-BE49-F238E27FC236}">
                    <a16:creationId xmlns="" xmlns:a16="http://schemas.microsoft.com/office/drawing/2014/main" id="{00000000-0008-0000-0000-0000F900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50" name="Straight Connector 249">
                <a:extLst>
                  <a:ext uri="{FF2B5EF4-FFF2-40B4-BE49-F238E27FC236}">
                    <a16:creationId xmlns="" xmlns:a16="http://schemas.microsoft.com/office/drawing/2014/main" id="{00000000-0008-0000-0000-0000FA00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51" name="Straight Connector 250">
                <a:extLst>
                  <a:ext uri="{FF2B5EF4-FFF2-40B4-BE49-F238E27FC236}">
                    <a16:creationId xmlns="" xmlns:a16="http://schemas.microsoft.com/office/drawing/2014/main" id="{00000000-0008-0000-0000-0000FB00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47" name="Straight Connector 246">
              <a:extLst>
                <a:ext uri="{FF2B5EF4-FFF2-40B4-BE49-F238E27FC236}">
                  <a16:creationId xmlns="" xmlns:a16="http://schemas.microsoft.com/office/drawing/2014/main" id="{00000000-0008-0000-0000-0000F700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45" name="Straight Connector 244">
            <a:extLst>
              <a:ext uri="{FF2B5EF4-FFF2-40B4-BE49-F238E27FC236}">
                <a16:creationId xmlns="" xmlns:a16="http://schemas.microsoft.com/office/drawing/2014/main" id="{00000000-0008-0000-0000-0000F5000000}"/>
              </a:ext>
            </a:extLst>
          </xdr:cNvPr>
          <xdr:cNvCxnSpPr/>
        </xdr:nvCxnSpPr>
        <xdr:spPr>
          <a:xfrm>
            <a:off x="5761751" y="16225202"/>
            <a:ext cx="1387329" cy="1894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111304</xdr:colOff>
      <xdr:row>15</xdr:row>
      <xdr:rowOff>69557</xdr:rowOff>
    </xdr:from>
    <xdr:to>
      <xdr:col>10</xdr:col>
      <xdr:colOff>371476</xdr:colOff>
      <xdr:row>18</xdr:row>
      <xdr:rowOff>2995</xdr:rowOff>
    </xdr:to>
    <xdr:grpSp>
      <xdr:nvGrpSpPr>
        <xdr:cNvPr id="252" name="Group 25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GrpSpPr/>
      </xdr:nvGrpSpPr>
      <xdr:grpSpPr>
        <a:xfrm>
          <a:off x="7493179" y="3679532"/>
          <a:ext cx="1917522" cy="533513"/>
          <a:chOff x="4634762" y="15296921"/>
          <a:chExt cx="3604356" cy="1079800"/>
        </a:xfrm>
      </xdr:grpSpPr>
      <xdr:grpSp>
        <xdr:nvGrpSpPr>
          <xdr:cNvPr id="253" name="Group 252">
            <a:extLst>
              <a:ext uri="{FF2B5EF4-FFF2-40B4-BE49-F238E27FC236}">
                <a16:creationId xmlns="" xmlns:a16="http://schemas.microsoft.com/office/drawing/2014/main" id="{00000000-0008-0000-0000-0000FD000000}"/>
              </a:ext>
            </a:extLst>
          </xdr:cNvPr>
          <xdr:cNvGrpSpPr/>
        </xdr:nvGrpSpPr>
        <xdr:grpSpPr>
          <a:xfrm>
            <a:off x="4634762" y="15296921"/>
            <a:ext cx="3604356" cy="1079800"/>
            <a:chOff x="967682" y="758047"/>
            <a:chExt cx="3562782" cy="754904"/>
          </a:xfrm>
        </xdr:grpSpPr>
        <xdr:grpSp>
          <xdr:nvGrpSpPr>
            <xdr:cNvPr id="256" name="Group 255">
              <a:extLst>
                <a:ext uri="{FF2B5EF4-FFF2-40B4-BE49-F238E27FC236}">
                  <a16:creationId xmlns="" xmlns:a16="http://schemas.microsoft.com/office/drawing/2014/main" id="{00000000-0008-0000-0000-000000010000}"/>
                </a:ext>
              </a:extLst>
            </xdr:cNvPr>
            <xdr:cNvGrpSpPr/>
          </xdr:nvGrpSpPr>
          <xdr:grpSpPr>
            <a:xfrm>
              <a:off x="967682" y="758207"/>
              <a:ext cx="3023402" cy="754744"/>
              <a:chOff x="967682" y="758207"/>
              <a:chExt cx="3023402" cy="754744"/>
            </a:xfrm>
          </xdr:grpSpPr>
          <xdr:cxnSp macro="">
            <xdr:nvCxnSpPr>
              <xdr:cNvPr id="258" name="Straight Connector 257">
                <a:extLst>
                  <a:ext uri="{FF2B5EF4-FFF2-40B4-BE49-F238E27FC236}">
                    <a16:creationId xmlns="" xmlns:a16="http://schemas.microsoft.com/office/drawing/2014/main" id="{00000000-0008-0000-0000-000002010000}"/>
                  </a:ext>
                </a:extLst>
              </xdr:cNvPr>
              <xdr:cNvCxnSpPr/>
            </xdr:nvCxnSpPr>
            <xdr:spPr>
              <a:xfrm>
                <a:off x="967682" y="785002"/>
                <a:ext cx="542926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59" name="Straight Connector 258">
                <a:extLst>
                  <a:ext uri="{FF2B5EF4-FFF2-40B4-BE49-F238E27FC236}">
                    <a16:creationId xmlns="" xmlns:a16="http://schemas.microsoft.com/office/drawing/2014/main" id="{00000000-0008-0000-0000-00000301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60" name="Straight Connector 259">
                <a:extLst>
                  <a:ext uri="{FF2B5EF4-FFF2-40B4-BE49-F238E27FC236}">
                    <a16:creationId xmlns="" xmlns:a16="http://schemas.microsoft.com/office/drawing/2014/main" id="{00000000-0008-0000-0000-00000401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61" name="Straight Connector 260">
                <a:extLst>
                  <a:ext uri="{FF2B5EF4-FFF2-40B4-BE49-F238E27FC236}">
                    <a16:creationId xmlns="" xmlns:a16="http://schemas.microsoft.com/office/drawing/2014/main" id="{00000000-0008-0000-0000-00000501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57" name="Straight Connector 256">
              <a:extLst>
                <a:ext uri="{FF2B5EF4-FFF2-40B4-BE49-F238E27FC236}">
                  <a16:creationId xmlns="" xmlns:a16="http://schemas.microsoft.com/office/drawing/2014/main" id="{00000000-0008-0000-0000-000001010000}"/>
                </a:ext>
              </a:extLst>
            </xdr:cNvPr>
            <xdr:cNvCxnSpPr/>
          </xdr:nvCxnSpPr>
          <xdr:spPr>
            <a:xfrm>
              <a:off x="3990968" y="758047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54" name="Straight Connector 253">
            <a:extLst>
              <a:ext uri="{FF2B5EF4-FFF2-40B4-BE49-F238E27FC236}">
                <a16:creationId xmlns="" xmlns:a16="http://schemas.microsoft.com/office/drawing/2014/main" id="{00000000-0008-0000-0000-0000FE000000}"/>
              </a:ext>
            </a:extLst>
          </xdr:cNvPr>
          <xdr:cNvCxnSpPr/>
        </xdr:nvCxnSpPr>
        <xdr:spPr>
          <a:xfrm>
            <a:off x="5487391" y="15820173"/>
            <a:ext cx="477745" cy="41553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="" xmlns:a16="http://schemas.microsoft.com/office/drawing/2014/main" id="{00000000-0008-0000-0000-0000FF000000}"/>
              </a:ext>
            </a:extLst>
          </xdr:cNvPr>
          <xdr:cNvCxnSpPr/>
        </xdr:nvCxnSpPr>
        <xdr:spPr>
          <a:xfrm>
            <a:off x="5717225" y="16235709"/>
            <a:ext cx="1469454" cy="321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47625</xdr:colOff>
      <xdr:row>31</xdr:row>
      <xdr:rowOff>57150</xdr:rowOff>
    </xdr:from>
    <xdr:to>
      <xdr:col>10</xdr:col>
      <xdr:colOff>466725</xdr:colOff>
      <xdr:row>34</xdr:row>
      <xdr:rowOff>1</xdr:rowOff>
    </xdr:to>
    <xdr:grpSp>
      <xdr:nvGrpSpPr>
        <xdr:cNvPr id="262" name="Group 26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GrpSpPr/>
      </xdr:nvGrpSpPr>
      <xdr:grpSpPr>
        <a:xfrm>
          <a:off x="7429500" y="6905625"/>
          <a:ext cx="2076450" cy="542926"/>
          <a:chOff x="4638675" y="15297150"/>
          <a:chExt cx="3600450" cy="1079573"/>
        </a:xfrm>
      </xdr:grpSpPr>
      <xdr:grpSp>
        <xdr:nvGrpSpPr>
          <xdr:cNvPr id="263" name="Group 262">
            <a:extLst>
              <a:ext uri="{FF2B5EF4-FFF2-40B4-BE49-F238E27FC236}">
                <a16:creationId xmlns="" xmlns:a16="http://schemas.microsoft.com/office/drawing/2014/main" id="{00000000-0008-0000-0000-00000701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266" name="Group 265">
              <a:extLst>
                <a:ext uri="{FF2B5EF4-FFF2-40B4-BE49-F238E27FC236}">
                  <a16:creationId xmlns="" xmlns:a16="http://schemas.microsoft.com/office/drawing/2014/main" id="{00000000-0008-0000-0000-00000A01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268" name="Straight Connector 267">
                <a:extLst>
                  <a:ext uri="{FF2B5EF4-FFF2-40B4-BE49-F238E27FC236}">
                    <a16:creationId xmlns="" xmlns:a16="http://schemas.microsoft.com/office/drawing/2014/main" id="{00000000-0008-0000-0000-00000C01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69" name="Straight Connector 268">
                <a:extLst>
                  <a:ext uri="{FF2B5EF4-FFF2-40B4-BE49-F238E27FC236}">
                    <a16:creationId xmlns="" xmlns:a16="http://schemas.microsoft.com/office/drawing/2014/main" id="{00000000-0008-0000-0000-00000D01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70" name="Straight Connector 269">
                <a:extLst>
                  <a:ext uri="{FF2B5EF4-FFF2-40B4-BE49-F238E27FC236}">
                    <a16:creationId xmlns="" xmlns:a16="http://schemas.microsoft.com/office/drawing/2014/main" id="{00000000-0008-0000-0000-00000E01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71" name="Straight Connector 270">
                <a:extLst>
                  <a:ext uri="{FF2B5EF4-FFF2-40B4-BE49-F238E27FC236}">
                    <a16:creationId xmlns="" xmlns:a16="http://schemas.microsoft.com/office/drawing/2014/main" id="{00000000-0008-0000-0000-00000F01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67" name="Straight Connector 266">
              <a:extLst>
                <a:ext uri="{FF2B5EF4-FFF2-40B4-BE49-F238E27FC236}">
                  <a16:creationId xmlns="" xmlns:a16="http://schemas.microsoft.com/office/drawing/2014/main" id="{00000000-0008-0000-0000-00000B01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64" name="Straight Connector 263">
            <a:extLst>
              <a:ext uri="{FF2B5EF4-FFF2-40B4-BE49-F238E27FC236}">
                <a16:creationId xmlns="" xmlns:a16="http://schemas.microsoft.com/office/drawing/2014/main" id="{00000000-0008-0000-0000-000008010000}"/>
              </a:ext>
            </a:extLst>
          </xdr:cNvPr>
          <xdr:cNvCxnSpPr/>
        </xdr:nvCxnSpPr>
        <xdr:spPr>
          <a:xfrm>
            <a:off x="5429250" y="15687675"/>
            <a:ext cx="662818" cy="6890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5" name="Straight Connector 264">
            <a:extLst>
              <a:ext uri="{FF2B5EF4-FFF2-40B4-BE49-F238E27FC236}">
                <a16:creationId xmlns="" xmlns:a16="http://schemas.microsoft.com/office/drawing/2014/main" id="{00000000-0008-0000-0000-000009010000}"/>
              </a:ext>
            </a:extLst>
          </xdr:cNvPr>
          <xdr:cNvCxnSpPr/>
        </xdr:nvCxnSpPr>
        <xdr:spPr>
          <a:xfrm flipV="1">
            <a:off x="6092068" y="16230599"/>
            <a:ext cx="918332" cy="12718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428</xdr:colOff>
      <xdr:row>19</xdr:row>
      <xdr:rowOff>114300</xdr:rowOff>
    </xdr:from>
    <xdr:to>
      <xdr:col>10</xdr:col>
      <xdr:colOff>419100</xdr:colOff>
      <xdr:row>22</xdr:row>
      <xdr:rowOff>57150</xdr:rowOff>
    </xdr:to>
    <xdr:grpSp>
      <xdr:nvGrpSpPr>
        <xdr:cNvPr id="272" name="Group 27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GrpSpPr/>
      </xdr:nvGrpSpPr>
      <xdr:grpSpPr>
        <a:xfrm>
          <a:off x="7382303" y="4533900"/>
          <a:ext cx="2076022" cy="542925"/>
          <a:chOff x="4638675" y="15297150"/>
          <a:chExt cx="3600450" cy="1079571"/>
        </a:xfrm>
      </xdr:grpSpPr>
      <xdr:grpSp>
        <xdr:nvGrpSpPr>
          <xdr:cNvPr id="273" name="Group 272">
            <a:extLst>
              <a:ext uri="{FF2B5EF4-FFF2-40B4-BE49-F238E27FC236}">
                <a16:creationId xmlns="" xmlns:a16="http://schemas.microsoft.com/office/drawing/2014/main" id="{00000000-0008-0000-0000-000011010000}"/>
              </a:ext>
            </a:extLst>
          </xdr:cNvPr>
          <xdr:cNvGrpSpPr/>
        </xdr:nvGrpSpPr>
        <xdr:grpSpPr>
          <a:xfrm>
            <a:off x="4638675" y="15297150"/>
            <a:ext cx="3600450" cy="1079571"/>
            <a:chOff x="971550" y="758207"/>
            <a:chExt cx="3558921" cy="754744"/>
          </a:xfrm>
        </xdr:grpSpPr>
        <xdr:grpSp>
          <xdr:nvGrpSpPr>
            <xdr:cNvPr id="276" name="Group 275">
              <a:extLst>
                <a:ext uri="{FF2B5EF4-FFF2-40B4-BE49-F238E27FC236}">
                  <a16:creationId xmlns="" xmlns:a16="http://schemas.microsoft.com/office/drawing/2014/main" id="{00000000-0008-0000-0000-000014010000}"/>
                </a:ext>
              </a:extLst>
            </xdr:cNvPr>
            <xdr:cNvGrpSpPr/>
          </xdr:nvGrpSpPr>
          <xdr:grpSpPr>
            <a:xfrm>
              <a:off x="971550" y="758207"/>
              <a:ext cx="3019534" cy="754744"/>
              <a:chOff x="971550" y="758207"/>
              <a:chExt cx="3019534" cy="754744"/>
            </a:xfrm>
          </xdr:grpSpPr>
          <xdr:cxnSp macro="">
            <xdr:nvCxnSpPr>
              <xdr:cNvPr id="278" name="Straight Connector 277">
                <a:extLst>
                  <a:ext uri="{FF2B5EF4-FFF2-40B4-BE49-F238E27FC236}">
                    <a16:creationId xmlns="" xmlns:a16="http://schemas.microsoft.com/office/drawing/2014/main" id="{00000000-0008-0000-0000-000016010000}"/>
                  </a:ext>
                </a:extLst>
              </xdr:cNvPr>
              <xdr:cNvCxnSpPr/>
            </xdr:nvCxnSpPr>
            <xdr:spPr>
              <a:xfrm>
                <a:off x="971550" y="771525"/>
                <a:ext cx="5429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79" name="Straight Connector 278">
                <a:extLst>
                  <a:ext uri="{FF2B5EF4-FFF2-40B4-BE49-F238E27FC236}">
                    <a16:creationId xmlns="" xmlns:a16="http://schemas.microsoft.com/office/drawing/2014/main" id="{00000000-0008-0000-0000-000017010000}"/>
                  </a:ext>
                </a:extLst>
              </xdr:cNvPr>
              <xdr:cNvCxnSpPr/>
            </xdr:nvCxnSpPr>
            <xdr:spPr>
              <a:xfrm>
                <a:off x="1514475" y="781050"/>
                <a:ext cx="612648" cy="73190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80" name="Straight Connector 279">
                <a:extLst>
                  <a:ext uri="{FF2B5EF4-FFF2-40B4-BE49-F238E27FC236}">
                    <a16:creationId xmlns="" xmlns:a16="http://schemas.microsoft.com/office/drawing/2014/main" id="{00000000-0008-0000-0000-000018010000}"/>
                  </a:ext>
                </a:extLst>
              </xdr:cNvPr>
              <xdr:cNvCxnSpPr/>
            </xdr:nvCxnSpPr>
            <xdr:spPr>
              <a:xfrm>
                <a:off x="2124075" y="1510682"/>
                <a:ext cx="124777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81" name="Straight Connector 280">
                <a:extLst>
                  <a:ext uri="{FF2B5EF4-FFF2-40B4-BE49-F238E27FC236}">
                    <a16:creationId xmlns="" xmlns:a16="http://schemas.microsoft.com/office/drawing/2014/main" id="{00000000-0008-0000-0000-000019010000}"/>
                  </a:ext>
                </a:extLst>
              </xdr:cNvPr>
              <xdr:cNvCxnSpPr/>
            </xdr:nvCxnSpPr>
            <xdr:spPr>
              <a:xfrm flipH="1">
                <a:off x="3371959" y="758207"/>
                <a:ext cx="619125" cy="75247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77" name="Straight Connector 276">
              <a:extLst>
                <a:ext uri="{FF2B5EF4-FFF2-40B4-BE49-F238E27FC236}">
                  <a16:creationId xmlns="" xmlns:a16="http://schemas.microsoft.com/office/drawing/2014/main" id="{00000000-0008-0000-0000-000015010000}"/>
                </a:ext>
              </a:extLst>
            </xdr:cNvPr>
            <xdr:cNvCxnSpPr/>
          </xdr:nvCxnSpPr>
          <xdr:spPr>
            <a:xfrm>
              <a:off x="3990975" y="771525"/>
              <a:ext cx="539496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74" name="Straight Connector 273">
            <a:extLst>
              <a:ext uri="{FF2B5EF4-FFF2-40B4-BE49-F238E27FC236}">
                <a16:creationId xmlns="" xmlns:a16="http://schemas.microsoft.com/office/drawing/2014/main" id="{00000000-0008-0000-0000-000012010000}"/>
              </a:ext>
            </a:extLst>
          </xdr:cNvPr>
          <xdr:cNvCxnSpPr/>
        </xdr:nvCxnSpPr>
        <xdr:spPr>
          <a:xfrm>
            <a:off x="5513452" y="15884285"/>
            <a:ext cx="370861" cy="32412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="" xmlns:a16="http://schemas.microsoft.com/office/drawing/2014/main" id="{00000000-0008-0000-0000-000013010000}"/>
              </a:ext>
            </a:extLst>
          </xdr:cNvPr>
          <xdr:cNvCxnSpPr/>
        </xdr:nvCxnSpPr>
        <xdr:spPr>
          <a:xfrm>
            <a:off x="5695163" y="16187323"/>
            <a:ext cx="1519769" cy="1894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352427</xdr:colOff>
      <xdr:row>48</xdr:row>
      <xdr:rowOff>123824</xdr:rowOff>
    </xdr:from>
    <xdr:to>
      <xdr:col>9</xdr:col>
      <xdr:colOff>514351</xdr:colOff>
      <xdr:row>49</xdr:row>
      <xdr:rowOff>180974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CxnSpPr/>
      </xdr:nvCxnSpPr>
      <xdr:spPr>
        <a:xfrm rot="5400000">
          <a:off x="8753476" y="10410825"/>
          <a:ext cx="257175" cy="1619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44</xdr:row>
      <xdr:rowOff>76200</xdr:rowOff>
    </xdr:from>
    <xdr:to>
      <xdr:col>9</xdr:col>
      <xdr:colOff>609600</xdr:colOff>
      <xdr:row>45</xdr:row>
      <xdr:rowOff>114300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CxnSpPr/>
      </xdr:nvCxnSpPr>
      <xdr:spPr>
        <a:xfrm flipH="1">
          <a:off x="8801100" y="9515475"/>
          <a:ext cx="257175" cy="238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39</xdr:row>
      <xdr:rowOff>171450</xdr:rowOff>
    </xdr:from>
    <xdr:to>
      <xdr:col>9</xdr:col>
      <xdr:colOff>676274</xdr:colOff>
      <xdr:row>41</xdr:row>
      <xdr:rowOff>104775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CxnSpPr/>
      </xdr:nvCxnSpPr>
      <xdr:spPr>
        <a:xfrm flipH="1">
          <a:off x="8801100" y="8610600"/>
          <a:ext cx="323849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35</xdr:row>
      <xdr:rowOff>180975</xdr:rowOff>
    </xdr:from>
    <xdr:to>
      <xdr:col>10</xdr:col>
      <xdr:colOff>9524</xdr:colOff>
      <xdr:row>37</xdr:row>
      <xdr:rowOff>123825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CxnSpPr/>
      </xdr:nvCxnSpPr>
      <xdr:spPr>
        <a:xfrm flipH="1">
          <a:off x="8810625" y="7839075"/>
          <a:ext cx="323849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32</xdr:row>
      <xdr:rowOff>19050</xdr:rowOff>
    </xdr:from>
    <xdr:to>
      <xdr:col>10</xdr:col>
      <xdr:colOff>38099</xdr:colOff>
      <xdr:row>33</xdr:row>
      <xdr:rowOff>152400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CxnSpPr/>
      </xdr:nvCxnSpPr>
      <xdr:spPr>
        <a:xfrm flipH="1">
          <a:off x="8839200" y="7067550"/>
          <a:ext cx="323849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352426</xdr:colOff>
      <xdr:row>28</xdr:row>
      <xdr:rowOff>171450</xdr:rowOff>
    </xdr:from>
    <xdr:to>
      <xdr:col>10</xdr:col>
      <xdr:colOff>47626</xdr:colOff>
      <xdr:row>30</xdr:row>
      <xdr:rowOff>95250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CxnSpPr/>
      </xdr:nvCxnSpPr>
      <xdr:spPr>
        <a:xfrm rot="10800000" flipV="1">
          <a:off x="8801101" y="6410325"/>
          <a:ext cx="37147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361953</xdr:colOff>
      <xdr:row>25</xdr:row>
      <xdr:rowOff>28578</xdr:rowOff>
    </xdr:from>
    <xdr:to>
      <xdr:col>9</xdr:col>
      <xdr:colOff>504826</xdr:colOff>
      <xdr:row>26</xdr:row>
      <xdr:rowOff>9524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CxnSpPr/>
      </xdr:nvCxnSpPr>
      <xdr:spPr>
        <a:xfrm rot="5400000">
          <a:off x="8791579" y="5676902"/>
          <a:ext cx="180971" cy="1428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361951</xdr:colOff>
      <xdr:row>20</xdr:row>
      <xdr:rowOff>92039</xdr:rowOff>
    </xdr:from>
    <xdr:to>
      <xdr:col>9</xdr:col>
      <xdr:colOff>642136</xdr:colOff>
      <xdr:row>21</xdr:row>
      <xdr:rowOff>161924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CxnSpPr/>
      </xdr:nvCxnSpPr>
      <xdr:spPr>
        <a:xfrm rot="10800000" flipV="1">
          <a:off x="8810626" y="4911689"/>
          <a:ext cx="280185" cy="2699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314327</xdr:colOff>
      <xdr:row>5</xdr:row>
      <xdr:rowOff>157644</xdr:rowOff>
    </xdr:from>
    <xdr:to>
      <xdr:col>9</xdr:col>
      <xdr:colOff>531582</xdr:colOff>
      <xdr:row>6</xdr:row>
      <xdr:rowOff>73803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CxnSpPr/>
      </xdr:nvCxnSpPr>
      <xdr:spPr>
        <a:xfrm rot="10800000" flipV="1">
          <a:off x="8763002" y="1738794"/>
          <a:ext cx="217255" cy="1161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238126</xdr:colOff>
      <xdr:row>9</xdr:row>
      <xdr:rowOff>106913</xdr:rowOff>
    </xdr:from>
    <xdr:to>
      <xdr:col>9</xdr:col>
      <xdr:colOff>398878</xdr:colOff>
      <xdr:row>10</xdr:row>
      <xdr:rowOff>104777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CxnSpPr/>
      </xdr:nvCxnSpPr>
      <xdr:spPr>
        <a:xfrm rot="5400000">
          <a:off x="8668232" y="2516257"/>
          <a:ext cx="197889" cy="1607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5</xdr:row>
      <xdr:rowOff>148761</xdr:rowOff>
    </xdr:from>
    <xdr:to>
      <xdr:col>10</xdr:col>
      <xdr:colOff>295275</xdr:colOff>
      <xdr:row>6</xdr:row>
      <xdr:rowOff>131530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05900" y="1729911"/>
          <a:ext cx="314325" cy="182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10</xdr:col>
      <xdr:colOff>47625</xdr:colOff>
      <xdr:row>13</xdr:row>
      <xdr:rowOff>85725</xdr:rowOff>
    </xdr:from>
    <xdr:to>
      <xdr:col>10</xdr:col>
      <xdr:colOff>364732</xdr:colOff>
      <xdr:row>14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72575" y="3286125"/>
          <a:ext cx="317107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10</xdr:col>
      <xdr:colOff>66674</xdr:colOff>
      <xdr:row>16</xdr:row>
      <xdr:rowOff>123825</xdr:rowOff>
    </xdr:from>
    <xdr:to>
      <xdr:col>10</xdr:col>
      <xdr:colOff>380999</xdr:colOff>
      <xdr:row>17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91624" y="3933825"/>
          <a:ext cx="314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10</xdr:col>
      <xdr:colOff>26864</xdr:colOff>
      <xdr:row>21</xdr:row>
      <xdr:rowOff>14770</xdr:rowOff>
    </xdr:from>
    <xdr:to>
      <xdr:col>10</xdr:col>
      <xdr:colOff>341189</xdr:colOff>
      <xdr:row>21</xdr:row>
      <xdr:rowOff>177444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51814" y="5034445"/>
          <a:ext cx="314325" cy="162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8</xdr:col>
      <xdr:colOff>66033</xdr:colOff>
      <xdr:row>21</xdr:row>
      <xdr:rowOff>27290</xdr:rowOff>
    </xdr:from>
    <xdr:to>
      <xdr:col>8</xdr:col>
      <xdr:colOff>388705</xdr:colOff>
      <xdr:row>22</xdr:row>
      <xdr:rowOff>17230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533633" y="5046965"/>
          <a:ext cx="322672" cy="1899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C3</a:t>
          </a:r>
        </a:p>
      </xdr:txBody>
    </xdr:sp>
    <xdr:clientData/>
  </xdr:twoCellAnchor>
  <xdr:twoCellAnchor>
    <xdr:from>
      <xdr:col>10</xdr:col>
      <xdr:colOff>66675</xdr:colOff>
      <xdr:row>25</xdr:row>
      <xdr:rowOff>0</xdr:rowOff>
    </xdr:from>
    <xdr:to>
      <xdr:col>10</xdr:col>
      <xdr:colOff>390525</xdr:colOff>
      <xdr:row>25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191625" y="5981700"/>
          <a:ext cx="32385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C3</a:t>
          </a:r>
        </a:p>
      </xdr:txBody>
    </xdr:sp>
    <xdr:clientData/>
  </xdr:twoCellAnchor>
  <xdr:twoCellAnchor>
    <xdr:from>
      <xdr:col>10</xdr:col>
      <xdr:colOff>133349</xdr:colOff>
      <xdr:row>29</xdr:row>
      <xdr:rowOff>0</xdr:rowOff>
    </xdr:from>
    <xdr:to>
      <xdr:col>10</xdr:col>
      <xdr:colOff>504824</xdr:colOff>
      <xdr:row>30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258299" y="6438900"/>
          <a:ext cx="3714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8</xdr:col>
      <xdr:colOff>101111</xdr:colOff>
      <xdr:row>25</xdr:row>
      <xdr:rowOff>44695</xdr:rowOff>
    </xdr:from>
    <xdr:to>
      <xdr:col>8</xdr:col>
      <xdr:colOff>417635</xdr:colOff>
      <xdr:row>26</xdr:row>
      <xdr:rowOff>82795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568711" y="5673970"/>
          <a:ext cx="316524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C4</a:t>
          </a:r>
        </a:p>
      </xdr:txBody>
    </xdr:sp>
    <xdr:clientData/>
  </xdr:twoCellAnchor>
  <xdr:twoCellAnchor>
    <xdr:from>
      <xdr:col>8</xdr:col>
      <xdr:colOff>101779</xdr:colOff>
      <xdr:row>5</xdr:row>
      <xdr:rowOff>162459</xdr:rowOff>
    </xdr:from>
    <xdr:to>
      <xdr:col>8</xdr:col>
      <xdr:colOff>447674</xdr:colOff>
      <xdr:row>6</xdr:row>
      <xdr:rowOff>154111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569379" y="1743609"/>
          <a:ext cx="345895" cy="191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C3</a:t>
          </a:r>
        </a:p>
      </xdr:txBody>
    </xdr:sp>
    <xdr:clientData/>
  </xdr:twoCellAnchor>
  <xdr:twoCellAnchor>
    <xdr:from>
      <xdr:col>9</xdr:col>
      <xdr:colOff>657224</xdr:colOff>
      <xdr:row>9</xdr:row>
      <xdr:rowOff>133350</xdr:rowOff>
    </xdr:from>
    <xdr:to>
      <xdr:col>10</xdr:col>
      <xdr:colOff>304800</xdr:colOff>
      <xdr:row>10</xdr:row>
      <xdr:rowOff>125966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105899" y="2524125"/>
          <a:ext cx="323851" cy="192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C2</a:t>
          </a:r>
        </a:p>
      </xdr:txBody>
    </xdr:sp>
    <xdr:clientData/>
  </xdr:twoCellAnchor>
  <xdr:twoCellAnchor>
    <xdr:from>
      <xdr:col>10</xdr:col>
      <xdr:colOff>114299</xdr:colOff>
      <xdr:row>32</xdr:row>
      <xdr:rowOff>104775</xdr:rowOff>
    </xdr:from>
    <xdr:to>
      <xdr:col>10</xdr:col>
      <xdr:colOff>504824</xdr:colOff>
      <xdr:row>33</xdr:row>
      <xdr:rowOff>142875</xdr:rowOff>
    </xdr:to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239249" y="7153275"/>
          <a:ext cx="3905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85725</xdr:colOff>
      <xdr:row>32</xdr:row>
      <xdr:rowOff>161925</xdr:rowOff>
    </xdr:from>
    <xdr:to>
      <xdr:col>8</xdr:col>
      <xdr:colOff>447675</xdr:colOff>
      <xdr:row>34</xdr:row>
      <xdr:rowOff>0</xdr:rowOff>
    </xdr:to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553325" y="7210425"/>
          <a:ext cx="3619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C2</a:t>
          </a:r>
        </a:p>
      </xdr:txBody>
    </xdr:sp>
    <xdr:clientData/>
  </xdr:twoCellAnchor>
  <xdr:twoCellAnchor>
    <xdr:from>
      <xdr:col>10</xdr:col>
      <xdr:colOff>114300</xdr:colOff>
      <xdr:row>36</xdr:row>
      <xdr:rowOff>0</xdr:rowOff>
    </xdr:from>
    <xdr:to>
      <xdr:col>10</xdr:col>
      <xdr:colOff>476250</xdr:colOff>
      <xdr:row>37</xdr:row>
      <xdr:rowOff>38100</xdr:rowOff>
    </xdr:to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9250" y="7696200"/>
          <a:ext cx="3619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8</xdr:col>
      <xdr:colOff>47625</xdr:colOff>
      <xdr:row>36</xdr:row>
      <xdr:rowOff>0</xdr:rowOff>
    </xdr:from>
    <xdr:to>
      <xdr:col>8</xdr:col>
      <xdr:colOff>371475</xdr:colOff>
      <xdr:row>37</xdr:row>
      <xdr:rowOff>0</xdr:rowOff>
    </xdr:to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515225" y="8181975"/>
          <a:ext cx="3238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C3</a:t>
          </a:r>
        </a:p>
      </xdr:txBody>
    </xdr:sp>
    <xdr:clientData/>
  </xdr:twoCellAnchor>
  <xdr:twoCellAnchor>
    <xdr:from>
      <xdr:col>10</xdr:col>
      <xdr:colOff>66675</xdr:colOff>
      <xdr:row>40</xdr:row>
      <xdr:rowOff>47626</xdr:rowOff>
    </xdr:from>
    <xdr:to>
      <xdr:col>10</xdr:col>
      <xdr:colOff>428625</xdr:colOff>
      <xdr:row>41</xdr:row>
      <xdr:rowOff>19051</xdr:rowOff>
    </xdr:to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191625" y="9029701"/>
          <a:ext cx="361950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C3</a:t>
          </a:r>
        </a:p>
      </xdr:txBody>
    </xdr:sp>
    <xdr:clientData/>
  </xdr:twoCellAnchor>
  <xdr:twoCellAnchor>
    <xdr:from>
      <xdr:col>8</xdr:col>
      <xdr:colOff>28575</xdr:colOff>
      <xdr:row>40</xdr:row>
      <xdr:rowOff>19051</xdr:rowOff>
    </xdr:from>
    <xdr:to>
      <xdr:col>8</xdr:col>
      <xdr:colOff>352425</xdr:colOff>
      <xdr:row>41</xdr:row>
      <xdr:rowOff>28576</xdr:rowOff>
    </xdr:to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496175" y="9001126"/>
          <a:ext cx="3238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C2</a:t>
          </a:r>
        </a:p>
      </xdr:txBody>
    </xdr:sp>
    <xdr:clientData/>
  </xdr:twoCellAnchor>
  <xdr:twoCellAnchor>
    <xdr:from>
      <xdr:col>10</xdr:col>
      <xdr:colOff>66674</xdr:colOff>
      <xdr:row>44</xdr:row>
      <xdr:rowOff>161926</xdr:rowOff>
    </xdr:from>
    <xdr:to>
      <xdr:col>10</xdr:col>
      <xdr:colOff>400049</xdr:colOff>
      <xdr:row>45</xdr:row>
      <xdr:rowOff>152401</xdr:rowOff>
    </xdr:to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191624" y="9601201"/>
          <a:ext cx="33337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C3</a:t>
          </a:r>
        </a:p>
      </xdr:txBody>
    </xdr:sp>
    <xdr:clientData/>
  </xdr:twoCellAnchor>
  <xdr:twoCellAnchor>
    <xdr:from>
      <xdr:col>8</xdr:col>
      <xdr:colOff>76200</xdr:colOff>
      <xdr:row>44</xdr:row>
      <xdr:rowOff>171450</xdr:rowOff>
    </xdr:from>
    <xdr:to>
      <xdr:col>8</xdr:col>
      <xdr:colOff>409575</xdr:colOff>
      <xdr:row>45</xdr:row>
      <xdr:rowOff>152400</xdr:rowOff>
    </xdr:to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43800" y="9620250"/>
          <a:ext cx="3333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C2</a:t>
          </a:r>
        </a:p>
      </xdr:txBody>
    </xdr:sp>
    <xdr:clientData/>
  </xdr:twoCellAnchor>
  <xdr:twoCellAnchor>
    <xdr:from>
      <xdr:col>10</xdr:col>
      <xdr:colOff>95250</xdr:colOff>
      <xdr:row>49</xdr:row>
      <xdr:rowOff>0</xdr:rowOff>
    </xdr:from>
    <xdr:to>
      <xdr:col>10</xdr:col>
      <xdr:colOff>438150</xdr:colOff>
      <xdr:row>49</xdr:row>
      <xdr:rowOff>161925</xdr:rowOff>
    </xdr:to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220200" y="10439400"/>
          <a:ext cx="34290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C3</a:t>
          </a:r>
        </a:p>
      </xdr:txBody>
    </xdr:sp>
    <xdr:clientData/>
  </xdr:twoCellAnchor>
  <xdr:twoCellAnchor>
    <xdr:from>
      <xdr:col>8</xdr:col>
      <xdr:colOff>85725</xdr:colOff>
      <xdr:row>48</xdr:row>
      <xdr:rowOff>180976</xdr:rowOff>
    </xdr:from>
    <xdr:to>
      <xdr:col>8</xdr:col>
      <xdr:colOff>419100</xdr:colOff>
      <xdr:row>49</xdr:row>
      <xdr:rowOff>190501</xdr:rowOff>
    </xdr:to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553325" y="10420351"/>
          <a:ext cx="3333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10</xdr:col>
      <xdr:colOff>85724</xdr:colOff>
      <xdr:row>53</xdr:row>
      <xdr:rowOff>9526</xdr:rowOff>
    </xdr:from>
    <xdr:to>
      <xdr:col>10</xdr:col>
      <xdr:colOff>419099</xdr:colOff>
      <xdr:row>54</xdr:row>
      <xdr:rowOff>19051</xdr:rowOff>
    </xdr:to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210674" y="11249026"/>
          <a:ext cx="3333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C3</a:t>
          </a:r>
        </a:p>
      </xdr:txBody>
    </xdr:sp>
    <xdr:clientData/>
  </xdr:twoCellAnchor>
  <xdr:twoCellAnchor>
    <xdr:from>
      <xdr:col>8</xdr:col>
      <xdr:colOff>38099</xdr:colOff>
      <xdr:row>53</xdr:row>
      <xdr:rowOff>19050</xdr:rowOff>
    </xdr:from>
    <xdr:to>
      <xdr:col>8</xdr:col>
      <xdr:colOff>371474</xdr:colOff>
      <xdr:row>53</xdr:row>
      <xdr:rowOff>180976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505699" y="11258550"/>
          <a:ext cx="333375" cy="161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C2</a:t>
          </a:r>
        </a:p>
      </xdr:txBody>
    </xdr:sp>
    <xdr:clientData/>
  </xdr:twoCellAnchor>
  <xdr:twoCellAnchor>
    <xdr:from>
      <xdr:col>8</xdr:col>
      <xdr:colOff>561975</xdr:colOff>
      <xdr:row>5</xdr:row>
      <xdr:rowOff>171450</xdr:rowOff>
    </xdr:from>
    <xdr:to>
      <xdr:col>8</xdr:col>
      <xdr:colOff>781050</xdr:colOff>
      <xdr:row>6</xdr:row>
      <xdr:rowOff>85725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8029575" y="1752600"/>
          <a:ext cx="219075" cy="11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453025</xdr:colOff>
      <xdr:row>6</xdr:row>
      <xdr:rowOff>52494</xdr:rowOff>
    </xdr:from>
    <xdr:to>
      <xdr:col>8</xdr:col>
      <xdr:colOff>614951</xdr:colOff>
      <xdr:row>6</xdr:row>
      <xdr:rowOff>52494</xdr:rowOff>
    </xdr:to>
    <xdr:cxnSp macro="">
      <xdr:nvCxnSpPr>
        <xdr:cNvPr id="42" name="Straight Arrow Connector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7920625" y="1833669"/>
          <a:ext cx="1619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502446</xdr:colOff>
      <xdr:row>6</xdr:row>
      <xdr:rowOff>51800</xdr:rowOff>
    </xdr:from>
    <xdr:to>
      <xdr:col>9</xdr:col>
      <xdr:colOff>664396</xdr:colOff>
      <xdr:row>6</xdr:row>
      <xdr:rowOff>51800</xdr:rowOff>
    </xdr:to>
    <xdr:cxnSp macro="">
      <xdr:nvCxnSpPr>
        <xdr:cNvPr id="43" name="Straight Arrow Connector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8951121" y="1832975"/>
          <a:ext cx="1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846548</xdr:colOff>
      <xdr:row>4</xdr:row>
      <xdr:rowOff>126074</xdr:rowOff>
    </xdr:from>
    <xdr:to>
      <xdr:col>9</xdr:col>
      <xdr:colOff>189323</xdr:colOff>
      <xdr:row>5</xdr:row>
      <xdr:rowOff>142875</xdr:rowOff>
    </xdr:to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314148" y="1507199"/>
          <a:ext cx="323850" cy="216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9</xdr:col>
      <xdr:colOff>2997</xdr:colOff>
      <xdr:row>5</xdr:row>
      <xdr:rowOff>142875</xdr:rowOff>
    </xdr:from>
    <xdr:to>
      <xdr:col>9</xdr:col>
      <xdr:colOff>2997</xdr:colOff>
      <xdr:row>6</xdr:row>
      <xdr:rowOff>79525</xdr:rowOff>
    </xdr:to>
    <xdr:cxnSp macro="">
      <xdr:nvCxnSpPr>
        <xdr:cNvPr id="46" name="Straight Arrow Connector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8451672" y="1724025"/>
          <a:ext cx="0" cy="1366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404867</xdr:colOff>
      <xdr:row>9</xdr:row>
      <xdr:rowOff>106915</xdr:rowOff>
    </xdr:from>
    <xdr:to>
      <xdr:col>9</xdr:col>
      <xdr:colOff>530510</xdr:colOff>
      <xdr:row>9</xdr:row>
      <xdr:rowOff>108503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8853542" y="2497690"/>
          <a:ext cx="12564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16</xdr:row>
      <xdr:rowOff>108949</xdr:rowOff>
    </xdr:from>
    <xdr:to>
      <xdr:col>9</xdr:col>
      <xdr:colOff>485775</xdr:colOff>
      <xdr:row>17</xdr:row>
      <xdr:rowOff>118474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8791575" y="3918949"/>
          <a:ext cx="1428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482778</xdr:colOff>
      <xdr:row>16</xdr:row>
      <xdr:rowOff>95250</xdr:rowOff>
    </xdr:from>
    <xdr:to>
      <xdr:col>9</xdr:col>
      <xdr:colOff>606603</xdr:colOff>
      <xdr:row>16</xdr:row>
      <xdr:rowOff>95250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8931453" y="3905250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10</xdr:row>
      <xdr:rowOff>38100</xdr:rowOff>
    </xdr:from>
    <xdr:to>
      <xdr:col>9</xdr:col>
      <xdr:colOff>638200</xdr:colOff>
      <xdr:row>10</xdr:row>
      <xdr:rowOff>38100</xdr:rowOff>
    </xdr:to>
    <xdr:cxnSp macro="">
      <xdr:nvCxnSpPr>
        <xdr:cNvPr id="201" name="Straight Arrow Connector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CxnSpPr/>
      </xdr:nvCxnSpPr>
      <xdr:spPr>
        <a:xfrm flipH="1">
          <a:off x="8924925" y="2628900"/>
          <a:ext cx="1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522056</xdr:colOff>
      <xdr:row>13</xdr:row>
      <xdr:rowOff>167863</xdr:rowOff>
    </xdr:from>
    <xdr:to>
      <xdr:col>10</xdr:col>
      <xdr:colOff>28576</xdr:colOff>
      <xdr:row>13</xdr:row>
      <xdr:rowOff>167863</xdr:rowOff>
    </xdr:to>
    <xdr:cxnSp macro="">
      <xdr:nvCxnSpPr>
        <xdr:cNvPr id="202" name="Straight Arrow Connector 20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CxnSpPr/>
      </xdr:nvCxnSpPr>
      <xdr:spPr>
        <a:xfrm rot="10800000" flipV="1">
          <a:off x="8970731" y="3368263"/>
          <a:ext cx="18279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523878</xdr:colOff>
      <xdr:row>21</xdr:row>
      <xdr:rowOff>95250</xdr:rowOff>
    </xdr:from>
    <xdr:to>
      <xdr:col>10</xdr:col>
      <xdr:colOff>9526</xdr:colOff>
      <xdr:row>21</xdr:row>
      <xdr:rowOff>98574</xdr:rowOff>
    </xdr:to>
    <xdr:cxnSp macro="">
      <xdr:nvCxnSpPr>
        <xdr:cNvPr id="203" name="Straight Arrow Connector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CxnSpPr/>
      </xdr:nvCxnSpPr>
      <xdr:spPr>
        <a:xfrm rot="10800000" flipV="1">
          <a:off x="8972553" y="5114925"/>
          <a:ext cx="161923" cy="33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569680</xdr:colOff>
      <xdr:row>17</xdr:row>
      <xdr:rowOff>19050</xdr:rowOff>
    </xdr:from>
    <xdr:to>
      <xdr:col>10</xdr:col>
      <xdr:colOff>55355</xdr:colOff>
      <xdr:row>17</xdr:row>
      <xdr:rowOff>19050</xdr:rowOff>
    </xdr:to>
    <xdr:cxnSp macro="">
      <xdr:nvCxnSpPr>
        <xdr:cNvPr id="204" name="Straight Arrow Connector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CxnSpPr/>
      </xdr:nvCxnSpPr>
      <xdr:spPr>
        <a:xfrm flipH="1">
          <a:off x="9018355" y="4029075"/>
          <a:ext cx="1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25</xdr:row>
      <xdr:rowOff>114300</xdr:rowOff>
    </xdr:from>
    <xdr:to>
      <xdr:col>10</xdr:col>
      <xdr:colOff>57175</xdr:colOff>
      <xdr:row>25</xdr:row>
      <xdr:rowOff>114300</xdr:rowOff>
    </xdr:to>
    <xdr:cxnSp macro="">
      <xdr:nvCxnSpPr>
        <xdr:cNvPr id="206" name="Straight Arrow Connector 20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CxnSpPr/>
      </xdr:nvCxnSpPr>
      <xdr:spPr>
        <a:xfrm flipH="1">
          <a:off x="9020175" y="5610225"/>
          <a:ext cx="1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29</xdr:row>
      <xdr:rowOff>119063</xdr:rowOff>
    </xdr:from>
    <xdr:to>
      <xdr:col>10</xdr:col>
      <xdr:colOff>133349</xdr:colOff>
      <xdr:row>29</xdr:row>
      <xdr:rowOff>119063</xdr:rowOff>
    </xdr:to>
    <xdr:cxnSp macro="">
      <xdr:nvCxnSpPr>
        <xdr:cNvPr id="216" name="Straight Arrow Connector 215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CxnSpPr>
          <a:stCxn id="9" idx="1"/>
        </xdr:cNvCxnSpPr>
      </xdr:nvCxnSpPr>
      <xdr:spPr>
        <a:xfrm flipH="1">
          <a:off x="9048750" y="6557963"/>
          <a:ext cx="2095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542927</xdr:colOff>
      <xdr:row>33</xdr:row>
      <xdr:rowOff>95250</xdr:rowOff>
    </xdr:from>
    <xdr:to>
      <xdr:col>10</xdr:col>
      <xdr:colOff>76200</xdr:colOff>
      <xdr:row>33</xdr:row>
      <xdr:rowOff>95250</xdr:rowOff>
    </xdr:to>
    <xdr:cxnSp macro="">
      <xdr:nvCxnSpPr>
        <xdr:cNvPr id="217" name="Straight Arrow Connector 216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CxnSpPr/>
      </xdr:nvCxnSpPr>
      <xdr:spPr>
        <a:xfrm rot="10800000" flipV="1">
          <a:off x="8991602" y="7343775"/>
          <a:ext cx="20954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36</xdr:row>
      <xdr:rowOff>142873</xdr:rowOff>
    </xdr:from>
    <xdr:to>
      <xdr:col>10</xdr:col>
      <xdr:colOff>114325</xdr:colOff>
      <xdr:row>36</xdr:row>
      <xdr:rowOff>142873</xdr:rowOff>
    </xdr:to>
    <xdr:cxnSp macro="">
      <xdr:nvCxnSpPr>
        <xdr:cNvPr id="220" name="Straight Arrow Connector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CxnSpPr/>
      </xdr:nvCxnSpPr>
      <xdr:spPr>
        <a:xfrm rot="10800000" flipV="1">
          <a:off x="9039225" y="8000998"/>
          <a:ext cx="2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40</xdr:row>
      <xdr:rowOff>180975</xdr:rowOff>
    </xdr:from>
    <xdr:to>
      <xdr:col>10</xdr:col>
      <xdr:colOff>47650</xdr:colOff>
      <xdr:row>40</xdr:row>
      <xdr:rowOff>180975</xdr:rowOff>
    </xdr:to>
    <xdr:cxnSp macro="">
      <xdr:nvCxnSpPr>
        <xdr:cNvPr id="222" name="Straight Arrow Connector 22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CxnSpPr/>
      </xdr:nvCxnSpPr>
      <xdr:spPr>
        <a:xfrm flipH="1">
          <a:off x="9010650" y="8820150"/>
          <a:ext cx="1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45</xdr:row>
      <xdr:rowOff>38098</xdr:rowOff>
    </xdr:from>
    <xdr:to>
      <xdr:col>10</xdr:col>
      <xdr:colOff>47654</xdr:colOff>
      <xdr:row>45</xdr:row>
      <xdr:rowOff>38098</xdr:rowOff>
    </xdr:to>
    <xdr:cxnSp macro="">
      <xdr:nvCxnSpPr>
        <xdr:cNvPr id="224" name="Straight Arrow Connector 223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CxnSpPr/>
      </xdr:nvCxnSpPr>
      <xdr:spPr>
        <a:xfrm rot="10800000">
          <a:off x="8991600" y="9677398"/>
          <a:ext cx="1810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552451</xdr:colOff>
      <xdr:row>49</xdr:row>
      <xdr:rowOff>76200</xdr:rowOff>
    </xdr:from>
    <xdr:to>
      <xdr:col>10</xdr:col>
      <xdr:colOff>85751</xdr:colOff>
      <xdr:row>49</xdr:row>
      <xdr:rowOff>77788</xdr:rowOff>
    </xdr:to>
    <xdr:cxnSp macro="">
      <xdr:nvCxnSpPr>
        <xdr:cNvPr id="228" name="Straight Arrow Connector 22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CxnSpPr/>
      </xdr:nvCxnSpPr>
      <xdr:spPr>
        <a:xfrm rot="10800000">
          <a:off x="9001126" y="10515600"/>
          <a:ext cx="209575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514353</xdr:colOff>
      <xdr:row>53</xdr:row>
      <xdr:rowOff>133350</xdr:rowOff>
    </xdr:from>
    <xdr:to>
      <xdr:col>10</xdr:col>
      <xdr:colOff>76201</xdr:colOff>
      <xdr:row>53</xdr:row>
      <xdr:rowOff>133350</xdr:rowOff>
    </xdr:to>
    <xdr:cxnSp macro="">
      <xdr:nvCxnSpPr>
        <xdr:cNvPr id="230" name="Straight Arrow Connector 229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CxnSpPr/>
      </xdr:nvCxnSpPr>
      <xdr:spPr>
        <a:xfrm rot="10800000">
          <a:off x="8963028" y="11372850"/>
          <a:ext cx="23812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473787</xdr:colOff>
      <xdr:row>17</xdr:row>
      <xdr:rowOff>47625</xdr:rowOff>
    </xdr:from>
    <xdr:to>
      <xdr:col>8</xdr:col>
      <xdr:colOff>635712</xdr:colOff>
      <xdr:row>17</xdr:row>
      <xdr:rowOff>47625</xdr:rowOff>
    </xdr:to>
    <xdr:cxnSp macro="">
      <xdr:nvCxnSpPr>
        <xdr:cNvPr id="234" name="Straight Arrow Connector 23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CxnSpPr/>
      </xdr:nvCxnSpPr>
      <xdr:spPr>
        <a:xfrm>
          <a:off x="7941387" y="4057650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21</xdr:row>
      <xdr:rowOff>112480</xdr:rowOff>
    </xdr:from>
    <xdr:to>
      <xdr:col>8</xdr:col>
      <xdr:colOff>552450</xdr:colOff>
      <xdr:row>21</xdr:row>
      <xdr:rowOff>112480</xdr:rowOff>
    </xdr:to>
    <xdr:cxnSp macro="">
      <xdr:nvCxnSpPr>
        <xdr:cNvPr id="292" name="Straight Arrow Connector 29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CxnSpPr/>
      </xdr:nvCxnSpPr>
      <xdr:spPr>
        <a:xfrm>
          <a:off x="7858125" y="5132155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433754</xdr:colOff>
      <xdr:row>25</xdr:row>
      <xdr:rowOff>165589</xdr:rowOff>
    </xdr:from>
    <xdr:to>
      <xdr:col>8</xdr:col>
      <xdr:colOff>595679</xdr:colOff>
      <xdr:row>25</xdr:row>
      <xdr:rowOff>165589</xdr:rowOff>
    </xdr:to>
    <xdr:cxnSp macro="">
      <xdr:nvCxnSpPr>
        <xdr:cNvPr id="293" name="Straight Arrow Connector 29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CxnSpPr/>
      </xdr:nvCxnSpPr>
      <xdr:spPr>
        <a:xfrm>
          <a:off x="7901354" y="5794864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33</xdr:row>
      <xdr:rowOff>66675</xdr:rowOff>
    </xdr:from>
    <xdr:to>
      <xdr:col>8</xdr:col>
      <xdr:colOff>600075</xdr:colOff>
      <xdr:row>33</xdr:row>
      <xdr:rowOff>66675</xdr:rowOff>
    </xdr:to>
    <xdr:cxnSp macro="">
      <xdr:nvCxnSpPr>
        <xdr:cNvPr id="295" name="Straight Arrow Connector 29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CxnSpPr/>
      </xdr:nvCxnSpPr>
      <xdr:spPr>
        <a:xfrm>
          <a:off x="7905750" y="7315200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36</xdr:row>
      <xdr:rowOff>161925</xdr:rowOff>
    </xdr:from>
    <xdr:to>
      <xdr:col>8</xdr:col>
      <xdr:colOff>523875</xdr:colOff>
      <xdr:row>36</xdr:row>
      <xdr:rowOff>161925</xdr:rowOff>
    </xdr:to>
    <xdr:cxnSp macro="">
      <xdr:nvCxnSpPr>
        <xdr:cNvPr id="296" name="Straight Arrow Connector 29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CxnSpPr/>
      </xdr:nvCxnSpPr>
      <xdr:spPr>
        <a:xfrm>
          <a:off x="7829550" y="8258175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40</xdr:row>
      <xdr:rowOff>142875</xdr:rowOff>
    </xdr:from>
    <xdr:to>
      <xdr:col>8</xdr:col>
      <xdr:colOff>533400</xdr:colOff>
      <xdr:row>40</xdr:row>
      <xdr:rowOff>142875</xdr:rowOff>
    </xdr:to>
    <xdr:cxnSp macro="">
      <xdr:nvCxnSpPr>
        <xdr:cNvPr id="297" name="Straight Arrow Connector 296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CxnSpPr/>
      </xdr:nvCxnSpPr>
      <xdr:spPr>
        <a:xfrm>
          <a:off x="7839075" y="9124950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45</xdr:row>
      <xdr:rowOff>57150</xdr:rowOff>
    </xdr:from>
    <xdr:to>
      <xdr:col>8</xdr:col>
      <xdr:colOff>571500</xdr:colOff>
      <xdr:row>45</xdr:row>
      <xdr:rowOff>57150</xdr:rowOff>
    </xdr:to>
    <xdr:cxnSp macro="">
      <xdr:nvCxnSpPr>
        <xdr:cNvPr id="298" name="Straight Arrow Connector 29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CxnSpPr/>
      </xdr:nvCxnSpPr>
      <xdr:spPr>
        <a:xfrm>
          <a:off x="7877175" y="9705975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49</xdr:row>
      <xdr:rowOff>76200</xdr:rowOff>
    </xdr:from>
    <xdr:to>
      <xdr:col>8</xdr:col>
      <xdr:colOff>590550</xdr:colOff>
      <xdr:row>49</xdr:row>
      <xdr:rowOff>76200</xdr:rowOff>
    </xdr:to>
    <xdr:cxnSp macro="">
      <xdr:nvCxnSpPr>
        <xdr:cNvPr id="299" name="Straight Arrow Connector 29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CxnSpPr/>
      </xdr:nvCxnSpPr>
      <xdr:spPr>
        <a:xfrm>
          <a:off x="7896225" y="10515600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371474</xdr:colOff>
      <xdr:row>53</xdr:row>
      <xdr:rowOff>95250</xdr:rowOff>
    </xdr:from>
    <xdr:to>
      <xdr:col>8</xdr:col>
      <xdr:colOff>533400</xdr:colOff>
      <xdr:row>53</xdr:row>
      <xdr:rowOff>100013</xdr:rowOff>
    </xdr:to>
    <xdr:cxnSp macro="">
      <xdr:nvCxnSpPr>
        <xdr:cNvPr id="300" name="Straight Arrow Connector 29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CxnSpPr>
          <a:stCxn id="26" idx="3"/>
        </xdr:cNvCxnSpPr>
      </xdr:nvCxnSpPr>
      <xdr:spPr>
        <a:xfrm flipV="1">
          <a:off x="7839074" y="11334750"/>
          <a:ext cx="161926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57</xdr:row>
      <xdr:rowOff>152400</xdr:rowOff>
    </xdr:from>
    <xdr:to>
      <xdr:col>8</xdr:col>
      <xdr:colOff>542925</xdr:colOff>
      <xdr:row>57</xdr:row>
      <xdr:rowOff>152400</xdr:rowOff>
    </xdr:to>
    <xdr:cxnSp macro="">
      <xdr:nvCxnSpPr>
        <xdr:cNvPr id="301" name="Straight Arrow Connector 300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CxnSpPr/>
      </xdr:nvCxnSpPr>
      <xdr:spPr>
        <a:xfrm>
          <a:off x="7848600" y="12192000"/>
          <a:ext cx="161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57</xdr:row>
      <xdr:rowOff>0</xdr:rowOff>
    </xdr:from>
    <xdr:to>
      <xdr:col>10</xdr:col>
      <xdr:colOff>342900</xdr:colOff>
      <xdr:row>58</xdr:row>
      <xdr:rowOff>38100</xdr:rowOff>
    </xdr:to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144000" y="12049125"/>
          <a:ext cx="323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C4</a:t>
          </a:r>
        </a:p>
      </xdr:txBody>
    </xdr:sp>
    <xdr:clientData/>
  </xdr:twoCellAnchor>
  <xdr:twoCellAnchor>
    <xdr:from>
      <xdr:col>8</xdr:col>
      <xdr:colOff>47625</xdr:colOff>
      <xdr:row>57</xdr:row>
      <xdr:rowOff>28575</xdr:rowOff>
    </xdr:from>
    <xdr:to>
      <xdr:col>8</xdr:col>
      <xdr:colOff>371475</xdr:colOff>
      <xdr:row>58</xdr:row>
      <xdr:rowOff>66675</xdr:rowOff>
    </xdr:to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515225" y="12068175"/>
          <a:ext cx="323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C3</a:t>
          </a:r>
        </a:p>
      </xdr:txBody>
    </xdr:sp>
    <xdr:clientData/>
  </xdr:twoCellAnchor>
  <xdr:twoCellAnchor>
    <xdr:from>
      <xdr:col>9</xdr:col>
      <xdr:colOff>457200</xdr:colOff>
      <xdr:row>57</xdr:row>
      <xdr:rowOff>142875</xdr:rowOff>
    </xdr:from>
    <xdr:to>
      <xdr:col>10</xdr:col>
      <xdr:colOff>19048</xdr:colOff>
      <xdr:row>57</xdr:row>
      <xdr:rowOff>142875</xdr:rowOff>
    </xdr:to>
    <xdr:cxnSp macro="">
      <xdr:nvCxnSpPr>
        <xdr:cNvPr id="304" name="Straight Arrow Connector 30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CxnSpPr/>
      </xdr:nvCxnSpPr>
      <xdr:spPr>
        <a:xfrm rot="10800000">
          <a:off x="8905875" y="12182475"/>
          <a:ext cx="23812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836380</xdr:colOff>
      <xdr:row>8</xdr:row>
      <xdr:rowOff>161924</xdr:rowOff>
    </xdr:from>
    <xdr:to>
      <xdr:col>9</xdr:col>
      <xdr:colOff>179155</xdr:colOff>
      <xdr:row>9</xdr:row>
      <xdr:rowOff>114300</xdr:rowOff>
    </xdr:to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8303980" y="2352674"/>
          <a:ext cx="323850" cy="152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897170</xdr:colOff>
      <xdr:row>12</xdr:row>
      <xdr:rowOff>106486</xdr:rowOff>
    </xdr:from>
    <xdr:to>
      <xdr:col>9</xdr:col>
      <xdr:colOff>239945</xdr:colOff>
      <xdr:row>13</xdr:row>
      <xdr:rowOff>89468</xdr:rowOff>
    </xdr:to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8364770" y="3106861"/>
          <a:ext cx="323850" cy="1830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874480</xdr:colOff>
      <xdr:row>15</xdr:row>
      <xdr:rowOff>169739</xdr:rowOff>
    </xdr:from>
    <xdr:to>
      <xdr:col>9</xdr:col>
      <xdr:colOff>217255</xdr:colOff>
      <xdr:row>16</xdr:row>
      <xdr:rowOff>150688</xdr:rowOff>
    </xdr:to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8342080" y="3779714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857250</xdr:colOff>
      <xdr:row>20</xdr:row>
      <xdr:rowOff>38100</xdr:rowOff>
    </xdr:from>
    <xdr:to>
      <xdr:col>9</xdr:col>
      <xdr:colOff>200025</xdr:colOff>
      <xdr:row>21</xdr:row>
      <xdr:rowOff>19049</xdr:rowOff>
    </xdr:to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8324850" y="4857750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904875</xdr:colOff>
      <xdr:row>23</xdr:row>
      <xdr:rowOff>148002</xdr:rowOff>
    </xdr:from>
    <xdr:to>
      <xdr:col>9</xdr:col>
      <xdr:colOff>247650</xdr:colOff>
      <xdr:row>24</xdr:row>
      <xdr:rowOff>128951</xdr:rowOff>
    </xdr:to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8371010" y="5489329"/>
          <a:ext cx="324582" cy="178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C2</a:t>
          </a:r>
        </a:p>
      </xdr:txBody>
    </xdr:sp>
    <xdr:clientData/>
  </xdr:twoCellAnchor>
  <xdr:twoCellAnchor>
    <xdr:from>
      <xdr:col>8</xdr:col>
      <xdr:colOff>885825</xdr:colOff>
      <xdr:row>28</xdr:row>
      <xdr:rowOff>152400</xdr:rowOff>
    </xdr:from>
    <xdr:to>
      <xdr:col>9</xdr:col>
      <xdr:colOff>228600</xdr:colOff>
      <xdr:row>29</xdr:row>
      <xdr:rowOff>133349</xdr:rowOff>
    </xdr:to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8353425" y="6534150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904875</xdr:colOff>
      <xdr:row>31</xdr:row>
      <xdr:rowOff>180975</xdr:rowOff>
    </xdr:from>
    <xdr:to>
      <xdr:col>9</xdr:col>
      <xdr:colOff>247650</xdr:colOff>
      <xdr:row>32</xdr:row>
      <xdr:rowOff>161924</xdr:rowOff>
    </xdr:to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372475" y="7362825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C3</a:t>
          </a:r>
        </a:p>
      </xdr:txBody>
    </xdr:sp>
    <xdr:clientData/>
  </xdr:twoCellAnchor>
  <xdr:twoCellAnchor>
    <xdr:from>
      <xdr:col>8</xdr:col>
      <xdr:colOff>876300</xdr:colOff>
      <xdr:row>35</xdr:row>
      <xdr:rowOff>161925</xdr:rowOff>
    </xdr:from>
    <xdr:to>
      <xdr:col>9</xdr:col>
      <xdr:colOff>219075</xdr:colOff>
      <xdr:row>36</xdr:row>
      <xdr:rowOff>142874</xdr:rowOff>
    </xdr:to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343900" y="8143875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866775</xdr:colOff>
      <xdr:row>39</xdr:row>
      <xdr:rowOff>142875</xdr:rowOff>
    </xdr:from>
    <xdr:to>
      <xdr:col>9</xdr:col>
      <xdr:colOff>209550</xdr:colOff>
      <xdr:row>40</xdr:row>
      <xdr:rowOff>123824</xdr:rowOff>
    </xdr:to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8334375" y="8582025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876299</xdr:colOff>
      <xdr:row>43</xdr:row>
      <xdr:rowOff>161925</xdr:rowOff>
    </xdr:from>
    <xdr:to>
      <xdr:col>9</xdr:col>
      <xdr:colOff>228599</xdr:colOff>
      <xdr:row>44</xdr:row>
      <xdr:rowOff>152400</xdr:rowOff>
    </xdr:to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8343899" y="9410700"/>
          <a:ext cx="33337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904875</xdr:colOff>
      <xdr:row>47</xdr:row>
      <xdr:rowOff>190500</xdr:rowOff>
    </xdr:from>
    <xdr:to>
      <xdr:col>9</xdr:col>
      <xdr:colOff>247650</xdr:colOff>
      <xdr:row>48</xdr:row>
      <xdr:rowOff>171449</xdr:rowOff>
    </xdr:to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8372475" y="10229850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866775</xdr:colOff>
      <xdr:row>52</xdr:row>
      <xdr:rowOff>66675</xdr:rowOff>
    </xdr:from>
    <xdr:to>
      <xdr:col>9</xdr:col>
      <xdr:colOff>209550</xdr:colOff>
      <xdr:row>53</xdr:row>
      <xdr:rowOff>47624</xdr:rowOff>
    </xdr:to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8334375" y="11106150"/>
          <a:ext cx="323850" cy="18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8</xdr:col>
      <xdr:colOff>137952</xdr:colOff>
      <xdr:row>16</xdr:row>
      <xdr:rowOff>154753</xdr:rowOff>
    </xdr:from>
    <xdr:to>
      <xdr:col>8</xdr:col>
      <xdr:colOff>469293</xdr:colOff>
      <xdr:row>17</xdr:row>
      <xdr:rowOff>125965</xdr:rowOff>
    </xdr:to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605552" y="3964753"/>
          <a:ext cx="331341" cy="1712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C3</a:t>
          </a:r>
        </a:p>
      </xdr:txBody>
    </xdr:sp>
    <xdr:clientData/>
  </xdr:twoCellAnchor>
  <xdr:twoCellAnchor>
    <xdr:from>
      <xdr:col>9</xdr:col>
      <xdr:colOff>13143</xdr:colOff>
      <xdr:row>9</xdr:row>
      <xdr:rowOff>152934</xdr:rowOff>
    </xdr:from>
    <xdr:to>
      <xdr:col>9</xdr:col>
      <xdr:colOff>13143</xdr:colOff>
      <xdr:row>10</xdr:row>
      <xdr:rowOff>88728</xdr:rowOff>
    </xdr:to>
    <xdr:cxnSp macro="">
      <xdr:nvCxnSpPr>
        <xdr:cNvPr id="321" name="Straight Arrow Connector 320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CxnSpPr/>
      </xdr:nvCxnSpPr>
      <xdr:spPr>
        <a:xfrm flipH="1">
          <a:off x="8461818" y="2543709"/>
          <a:ext cx="0" cy="1358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265950</xdr:colOff>
      <xdr:row>13</xdr:row>
      <xdr:rowOff>68816</xdr:rowOff>
    </xdr:from>
    <xdr:to>
      <xdr:col>9</xdr:col>
      <xdr:colOff>442539</xdr:colOff>
      <xdr:row>14</xdr:row>
      <xdr:rowOff>73203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CxnSpPr/>
      </xdr:nvCxnSpPr>
      <xdr:spPr>
        <a:xfrm rot="5400000">
          <a:off x="8700714" y="3283127"/>
          <a:ext cx="204412" cy="176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441354</xdr:colOff>
      <xdr:row>13</xdr:row>
      <xdr:rowOff>59291</xdr:rowOff>
    </xdr:from>
    <xdr:to>
      <xdr:col>9</xdr:col>
      <xdr:colOff>566997</xdr:colOff>
      <xdr:row>13</xdr:row>
      <xdr:rowOff>60879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CxnSpPr/>
      </xdr:nvCxnSpPr>
      <xdr:spPr>
        <a:xfrm>
          <a:off x="8890029" y="3259691"/>
          <a:ext cx="12564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37544</xdr:colOff>
      <xdr:row>13</xdr:row>
      <xdr:rowOff>101135</xdr:rowOff>
    </xdr:from>
    <xdr:to>
      <xdr:col>9</xdr:col>
      <xdr:colOff>37544</xdr:colOff>
      <xdr:row>14</xdr:row>
      <xdr:rowOff>36929</xdr:rowOff>
    </xdr:to>
    <xdr:cxnSp macro="">
      <xdr:nvCxnSpPr>
        <xdr:cNvPr id="333" name="Straight Arrow Connector 3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CxnSpPr/>
      </xdr:nvCxnSpPr>
      <xdr:spPr>
        <a:xfrm flipH="1">
          <a:off x="8486219" y="3301535"/>
          <a:ext cx="0" cy="1358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42252</xdr:colOff>
      <xdr:row>16</xdr:row>
      <xdr:rowOff>188037</xdr:rowOff>
    </xdr:from>
    <xdr:to>
      <xdr:col>9</xdr:col>
      <xdr:colOff>42252</xdr:colOff>
      <xdr:row>17</xdr:row>
      <xdr:rowOff>125865</xdr:rowOff>
    </xdr:to>
    <xdr:cxnSp macro="">
      <xdr:nvCxnSpPr>
        <xdr:cNvPr id="337" name="Straight Arrow Connector 336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CxnSpPr/>
      </xdr:nvCxnSpPr>
      <xdr:spPr>
        <a:xfrm flipH="1">
          <a:off x="8490927" y="3998037"/>
          <a:ext cx="0" cy="1378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828675</xdr:colOff>
      <xdr:row>59</xdr:row>
      <xdr:rowOff>28574</xdr:rowOff>
    </xdr:from>
    <xdr:to>
      <xdr:col>9</xdr:col>
      <xdr:colOff>285750</xdr:colOff>
      <xdr:row>59</xdr:row>
      <xdr:rowOff>190499</xdr:rowOff>
    </xdr:to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72E36E86-95FD-4367-B877-54652C46821B}"/>
            </a:ext>
          </a:extLst>
        </xdr:cNvPr>
        <xdr:cNvSpPr txBox="1"/>
      </xdr:nvSpPr>
      <xdr:spPr>
        <a:xfrm>
          <a:off x="8296275" y="12477749"/>
          <a:ext cx="4381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C1</a:t>
          </a:r>
        </a:p>
      </xdr:txBody>
    </xdr:sp>
    <xdr:clientData/>
  </xdr:twoCellAnchor>
  <xdr:twoCellAnchor>
    <xdr:from>
      <xdr:col>9</xdr:col>
      <xdr:colOff>0</xdr:colOff>
      <xdr:row>56</xdr:row>
      <xdr:rowOff>114299</xdr:rowOff>
    </xdr:from>
    <xdr:to>
      <xdr:col>9</xdr:col>
      <xdr:colOff>0</xdr:colOff>
      <xdr:row>57</xdr:row>
      <xdr:rowOff>85725</xdr:rowOff>
    </xdr:to>
    <xdr:cxnSp macro="">
      <xdr:nvCxnSpPr>
        <xdr:cNvPr id="56" name="Straight Arrow Connector 55">
          <a:extLst>
            <a:ext uri="{FF2B5EF4-FFF2-40B4-BE49-F238E27FC236}">
              <a16:creationId xmlns="" xmlns:a16="http://schemas.microsoft.com/office/drawing/2014/main" id="{4594616A-32B6-0383-4FF3-315C526C436F}"/>
            </a:ext>
          </a:extLst>
        </xdr:cNvPr>
        <xdr:cNvCxnSpPr/>
      </xdr:nvCxnSpPr>
      <xdr:spPr>
        <a:xfrm>
          <a:off x="8448675" y="11963399"/>
          <a:ext cx="0" cy="1714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53</xdr:row>
      <xdr:rowOff>47625</xdr:rowOff>
    </xdr:from>
    <xdr:to>
      <xdr:col>9</xdr:col>
      <xdr:colOff>28575</xdr:colOff>
      <xdr:row>54</xdr:row>
      <xdr:rowOff>19051</xdr:rowOff>
    </xdr:to>
    <xdr:cxnSp macro="">
      <xdr:nvCxnSpPr>
        <xdr:cNvPr id="65" name="Straight Arrow Connector 64">
          <a:extLst>
            <a:ext uri="{FF2B5EF4-FFF2-40B4-BE49-F238E27FC236}">
              <a16:creationId xmlns="" xmlns:a16="http://schemas.microsoft.com/office/drawing/2014/main" id="{6F54E033-BB11-4DC4-BB9A-8482484B387E}"/>
            </a:ext>
          </a:extLst>
        </xdr:cNvPr>
        <xdr:cNvCxnSpPr/>
      </xdr:nvCxnSpPr>
      <xdr:spPr>
        <a:xfrm>
          <a:off x="8477250" y="11287125"/>
          <a:ext cx="0" cy="1714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52</xdr:row>
      <xdr:rowOff>123825</xdr:rowOff>
    </xdr:from>
    <xdr:to>
      <xdr:col>10</xdr:col>
      <xdr:colOff>9525</xdr:colOff>
      <xdr:row>52</xdr:row>
      <xdr:rowOff>133350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D91ACE29-483A-5AC2-536F-74BAA8BFD1B6}"/>
            </a:ext>
          </a:extLst>
        </xdr:cNvPr>
        <xdr:cNvCxnSpPr/>
      </xdr:nvCxnSpPr>
      <xdr:spPr>
        <a:xfrm>
          <a:off x="8963025" y="11506200"/>
          <a:ext cx="1714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49</xdr:row>
      <xdr:rowOff>9525</xdr:rowOff>
    </xdr:from>
    <xdr:to>
      <xdr:col>9</xdr:col>
      <xdr:colOff>47625</xdr:colOff>
      <xdr:row>49</xdr:row>
      <xdr:rowOff>180976</xdr:rowOff>
    </xdr:to>
    <xdr:cxnSp macro="">
      <xdr:nvCxnSpPr>
        <xdr:cNvPr id="72" name="Straight Arrow Connector 71">
          <a:extLst>
            <a:ext uri="{FF2B5EF4-FFF2-40B4-BE49-F238E27FC236}">
              <a16:creationId xmlns="" xmlns:a16="http://schemas.microsoft.com/office/drawing/2014/main" id="{8C52F8DC-0273-4C3C-931A-A0B0F243C141}"/>
            </a:ext>
          </a:extLst>
        </xdr:cNvPr>
        <xdr:cNvCxnSpPr/>
      </xdr:nvCxnSpPr>
      <xdr:spPr>
        <a:xfrm>
          <a:off x="8496300" y="10448925"/>
          <a:ext cx="0" cy="1714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44</xdr:row>
      <xdr:rowOff>152400</xdr:rowOff>
    </xdr:from>
    <xdr:to>
      <xdr:col>9</xdr:col>
      <xdr:colOff>38100</xdr:colOff>
      <xdr:row>45</xdr:row>
      <xdr:rowOff>123826</xdr:rowOff>
    </xdr:to>
    <xdr:cxnSp macro="">
      <xdr:nvCxnSpPr>
        <xdr:cNvPr id="73" name="Straight Arrow Connector 72">
          <a:extLst>
            <a:ext uri="{FF2B5EF4-FFF2-40B4-BE49-F238E27FC236}">
              <a16:creationId xmlns="" xmlns:a16="http://schemas.microsoft.com/office/drawing/2014/main" id="{099FEAC5-9095-472B-848A-32D4F1589E82}"/>
            </a:ext>
          </a:extLst>
        </xdr:cNvPr>
        <xdr:cNvCxnSpPr/>
      </xdr:nvCxnSpPr>
      <xdr:spPr>
        <a:xfrm>
          <a:off x="8486775" y="9601200"/>
          <a:ext cx="0" cy="1714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40</xdr:row>
      <xdr:rowOff>47625</xdr:rowOff>
    </xdr:from>
    <xdr:to>
      <xdr:col>8</xdr:col>
      <xdr:colOff>609600</xdr:colOff>
      <xdr:row>40</xdr:row>
      <xdr:rowOff>47625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A19134F9-B981-7375-71C0-78817FF64D57}"/>
            </a:ext>
          </a:extLst>
        </xdr:cNvPr>
        <xdr:cNvCxnSpPr/>
      </xdr:nvCxnSpPr>
      <xdr:spPr>
        <a:xfrm>
          <a:off x="7896225" y="8715375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40</xdr:row>
      <xdr:rowOff>152399</xdr:rowOff>
    </xdr:from>
    <xdr:to>
      <xdr:col>9</xdr:col>
      <xdr:colOff>28575</xdr:colOff>
      <xdr:row>41</xdr:row>
      <xdr:rowOff>95251</xdr:rowOff>
    </xdr:to>
    <xdr:cxnSp macro="">
      <xdr:nvCxnSpPr>
        <xdr:cNvPr id="91" name="Straight Arrow Connector 90">
          <a:extLst>
            <a:ext uri="{FF2B5EF4-FFF2-40B4-BE49-F238E27FC236}">
              <a16:creationId xmlns="" xmlns:a16="http://schemas.microsoft.com/office/drawing/2014/main" id="{5AE8B491-6D13-44EC-942B-EEBD00D02547}"/>
            </a:ext>
          </a:extLst>
        </xdr:cNvPr>
        <xdr:cNvCxnSpPr/>
      </xdr:nvCxnSpPr>
      <xdr:spPr>
        <a:xfrm flipH="1">
          <a:off x="8477250" y="8791574"/>
          <a:ext cx="0" cy="1428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36</xdr:row>
      <xdr:rowOff>142875</xdr:rowOff>
    </xdr:from>
    <xdr:to>
      <xdr:col>9</xdr:col>
      <xdr:colOff>38100</xdr:colOff>
      <xdr:row>37</xdr:row>
      <xdr:rowOff>85727</xdr:rowOff>
    </xdr:to>
    <xdr:cxnSp macro="">
      <xdr:nvCxnSpPr>
        <xdr:cNvPr id="96" name="Straight Arrow Connector 95">
          <a:extLst>
            <a:ext uri="{FF2B5EF4-FFF2-40B4-BE49-F238E27FC236}">
              <a16:creationId xmlns="" xmlns:a16="http://schemas.microsoft.com/office/drawing/2014/main" id="{18D7AD9E-4B29-429D-A250-5FD16585EEF6}"/>
            </a:ext>
          </a:extLst>
        </xdr:cNvPr>
        <xdr:cNvCxnSpPr/>
      </xdr:nvCxnSpPr>
      <xdr:spPr>
        <a:xfrm flipH="1">
          <a:off x="8486775" y="8324850"/>
          <a:ext cx="0" cy="1428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32</xdr:row>
      <xdr:rowOff>161925</xdr:rowOff>
    </xdr:from>
    <xdr:to>
      <xdr:col>9</xdr:col>
      <xdr:colOff>76200</xdr:colOff>
      <xdr:row>33</xdr:row>
      <xdr:rowOff>104777</xdr:rowOff>
    </xdr:to>
    <xdr:cxnSp macro="">
      <xdr:nvCxnSpPr>
        <xdr:cNvPr id="99" name="Straight Arrow Connector 98">
          <a:extLst>
            <a:ext uri="{FF2B5EF4-FFF2-40B4-BE49-F238E27FC236}">
              <a16:creationId xmlns="" xmlns:a16="http://schemas.microsoft.com/office/drawing/2014/main" id="{67F7E54D-1C87-4651-8010-AA78F9E7428F}"/>
            </a:ext>
          </a:extLst>
        </xdr:cNvPr>
        <xdr:cNvCxnSpPr/>
      </xdr:nvCxnSpPr>
      <xdr:spPr>
        <a:xfrm flipH="1">
          <a:off x="8524875" y="7543800"/>
          <a:ext cx="0" cy="1428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21</xdr:row>
      <xdr:rowOff>47625</xdr:rowOff>
    </xdr:from>
    <xdr:to>
      <xdr:col>9</xdr:col>
      <xdr:colOff>19050</xdr:colOff>
      <xdr:row>21</xdr:row>
      <xdr:rowOff>185478</xdr:rowOff>
    </xdr:to>
    <xdr:cxnSp macro="">
      <xdr:nvCxnSpPr>
        <xdr:cNvPr id="332" name="Straight Arrow Connector 331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CxnSpPr/>
      </xdr:nvCxnSpPr>
      <xdr:spPr>
        <a:xfrm flipH="1">
          <a:off x="8467725" y="5067300"/>
          <a:ext cx="0" cy="1378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24</xdr:row>
      <xdr:rowOff>126021</xdr:rowOff>
    </xdr:from>
    <xdr:to>
      <xdr:col>9</xdr:col>
      <xdr:colOff>47625</xdr:colOff>
      <xdr:row>25</xdr:row>
      <xdr:rowOff>63849</xdr:rowOff>
    </xdr:to>
    <xdr:cxnSp macro="">
      <xdr:nvCxnSpPr>
        <xdr:cNvPr id="334" name="Straight Arrow Connector 333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CxnSpPr/>
      </xdr:nvCxnSpPr>
      <xdr:spPr>
        <a:xfrm flipH="1">
          <a:off x="8495567" y="5665175"/>
          <a:ext cx="0" cy="13565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29</xdr:row>
      <xdr:rowOff>142875</xdr:rowOff>
    </xdr:from>
    <xdr:to>
      <xdr:col>9</xdr:col>
      <xdr:colOff>47625</xdr:colOff>
      <xdr:row>30</xdr:row>
      <xdr:rowOff>80703</xdr:rowOff>
    </xdr:to>
    <xdr:cxnSp macro="">
      <xdr:nvCxnSpPr>
        <xdr:cNvPr id="335" name="Straight Arrow Connector 334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CxnSpPr/>
      </xdr:nvCxnSpPr>
      <xdr:spPr>
        <a:xfrm flipH="1">
          <a:off x="8496300" y="6581775"/>
          <a:ext cx="0" cy="1378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48</xdr:row>
      <xdr:rowOff>123825</xdr:rowOff>
    </xdr:from>
    <xdr:to>
      <xdr:col>9</xdr:col>
      <xdr:colOff>647700</xdr:colOff>
      <xdr:row>48</xdr:row>
      <xdr:rowOff>123826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D91ACE29-483A-5AC2-536F-74BAA8BFD1B6}"/>
            </a:ext>
          </a:extLst>
        </xdr:cNvPr>
        <xdr:cNvCxnSpPr/>
      </xdr:nvCxnSpPr>
      <xdr:spPr>
        <a:xfrm>
          <a:off x="8982075" y="10363200"/>
          <a:ext cx="114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48</xdr:row>
      <xdr:rowOff>104775</xdr:rowOff>
    </xdr:from>
    <xdr:to>
      <xdr:col>8</xdr:col>
      <xdr:colOff>609600</xdr:colOff>
      <xdr:row>48</xdr:row>
      <xdr:rowOff>104775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D91ACE29-483A-5AC2-536F-74BAA8BFD1B6}"/>
            </a:ext>
          </a:extLst>
        </xdr:cNvPr>
        <xdr:cNvCxnSpPr/>
      </xdr:nvCxnSpPr>
      <xdr:spPr>
        <a:xfrm>
          <a:off x="7953375" y="10344150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505557</xdr:colOff>
      <xdr:row>25</xdr:row>
      <xdr:rowOff>16119</xdr:rowOff>
    </xdr:from>
    <xdr:to>
      <xdr:col>8</xdr:col>
      <xdr:colOff>608134</xdr:colOff>
      <xdr:row>25</xdr:row>
      <xdr:rowOff>16119</xdr:rowOff>
    </xdr:to>
    <xdr:cxnSp macro="">
      <xdr:nvCxnSpPr>
        <xdr:cNvPr id="350" name="Straight Connector 349"/>
        <xdr:cNvCxnSpPr/>
      </xdr:nvCxnSpPr>
      <xdr:spPr>
        <a:xfrm flipV="1">
          <a:off x="7973157" y="5645394"/>
          <a:ext cx="1025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840400</xdr:colOff>
      <xdr:row>25</xdr:row>
      <xdr:rowOff>65212</xdr:rowOff>
    </xdr:from>
    <xdr:to>
      <xdr:col>8</xdr:col>
      <xdr:colOff>971551</xdr:colOff>
      <xdr:row>25</xdr:row>
      <xdr:rowOff>199293</xdr:rowOff>
    </xdr:to>
    <xdr:cxnSp macro="">
      <xdr:nvCxnSpPr>
        <xdr:cNvPr id="352" name="Straight Connector 351"/>
        <xdr:cNvCxnSpPr/>
      </xdr:nvCxnSpPr>
      <xdr:spPr>
        <a:xfrm rot="5400000">
          <a:off x="8306535" y="5695952"/>
          <a:ext cx="134081" cy="1311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959827</xdr:colOff>
      <xdr:row>25</xdr:row>
      <xdr:rowOff>63011</xdr:rowOff>
    </xdr:from>
    <xdr:to>
      <xdr:col>9</xdr:col>
      <xdr:colOff>249116</xdr:colOff>
      <xdr:row>25</xdr:row>
      <xdr:rowOff>64599</xdr:rowOff>
    </xdr:to>
    <xdr:cxnSp macro="">
      <xdr:nvCxnSpPr>
        <xdr:cNvPr id="354" name="Straight Connector 353"/>
        <xdr:cNvCxnSpPr/>
      </xdr:nvCxnSpPr>
      <xdr:spPr>
        <a:xfrm>
          <a:off x="8427427" y="5692286"/>
          <a:ext cx="270364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256443</xdr:colOff>
      <xdr:row>25</xdr:row>
      <xdr:rowOff>74734</xdr:rowOff>
    </xdr:from>
    <xdr:to>
      <xdr:col>9</xdr:col>
      <xdr:colOff>307731</xdr:colOff>
      <xdr:row>25</xdr:row>
      <xdr:rowOff>186836</xdr:rowOff>
    </xdr:to>
    <xdr:cxnSp macro="">
      <xdr:nvCxnSpPr>
        <xdr:cNvPr id="356" name="Straight Connector 355"/>
        <xdr:cNvCxnSpPr/>
      </xdr:nvCxnSpPr>
      <xdr:spPr>
        <a:xfrm rot="16200000" flipH="1">
          <a:off x="8674711" y="5734416"/>
          <a:ext cx="112102" cy="512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512885</xdr:colOff>
      <xdr:row>25</xdr:row>
      <xdr:rowOff>14653</xdr:rowOff>
    </xdr:from>
    <xdr:to>
      <xdr:col>9</xdr:col>
      <xdr:colOff>637443</xdr:colOff>
      <xdr:row>25</xdr:row>
      <xdr:rowOff>14653</xdr:rowOff>
    </xdr:to>
    <xdr:cxnSp macro="">
      <xdr:nvCxnSpPr>
        <xdr:cNvPr id="359" name="Straight Connector 358"/>
        <xdr:cNvCxnSpPr/>
      </xdr:nvCxnSpPr>
      <xdr:spPr>
        <a:xfrm flipV="1">
          <a:off x="8960827" y="5751634"/>
          <a:ext cx="124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73270</xdr:colOff>
      <xdr:row>26</xdr:row>
      <xdr:rowOff>69605</xdr:rowOff>
    </xdr:from>
    <xdr:to>
      <xdr:col>9</xdr:col>
      <xdr:colOff>73270</xdr:colOff>
      <xdr:row>26</xdr:row>
      <xdr:rowOff>193430</xdr:rowOff>
    </xdr:to>
    <xdr:cxnSp macro="">
      <xdr:nvCxnSpPr>
        <xdr:cNvPr id="363" name="Straight Arrow Connector 362">
          <a:extLst>
            <a:ext uri="{FF2B5EF4-FFF2-40B4-BE49-F238E27FC236}">
              <a16:creationId xmlns="" xmlns:a16="http://schemas.microsoft.com/office/drawing/2014/main" id="{587B701C-820F-3325-F5C3-31C9B8A3ECA0}"/>
            </a:ext>
          </a:extLst>
        </xdr:cNvPr>
        <xdr:cNvCxnSpPr/>
      </xdr:nvCxnSpPr>
      <xdr:spPr>
        <a:xfrm flipH="1" flipV="1">
          <a:off x="8521945" y="5898905"/>
          <a:ext cx="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926122</xdr:colOff>
      <xdr:row>26</xdr:row>
      <xdr:rowOff>182441</xdr:rowOff>
    </xdr:from>
    <xdr:to>
      <xdr:col>9</xdr:col>
      <xdr:colOff>268897</xdr:colOff>
      <xdr:row>27</xdr:row>
      <xdr:rowOff>172914</xdr:rowOff>
    </xdr:to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8393722" y="6011741"/>
          <a:ext cx="323850" cy="1904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8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C4</a:t>
          </a:r>
        </a:p>
      </xdr:txBody>
    </xdr:sp>
    <xdr:clientData/>
  </xdr:twoCellAnchor>
  <xdr:twoCellAnchor>
    <xdr:from>
      <xdr:col>8</xdr:col>
      <xdr:colOff>28575</xdr:colOff>
      <xdr:row>55</xdr:row>
      <xdr:rowOff>123825</xdr:rowOff>
    </xdr:from>
    <xdr:to>
      <xdr:col>10</xdr:col>
      <xdr:colOff>314325</xdr:colOff>
      <xdr:row>59</xdr:row>
      <xdr:rowOff>19050</xdr:rowOff>
    </xdr:to>
    <xdr:grpSp>
      <xdr:nvGrpSpPr>
        <xdr:cNvPr id="325" name="Group 324"/>
        <xdr:cNvGrpSpPr/>
      </xdr:nvGrpSpPr>
      <xdr:grpSpPr>
        <a:xfrm>
          <a:off x="7410450" y="11830050"/>
          <a:ext cx="1943100" cy="695325"/>
          <a:chOff x="7496175" y="12001500"/>
          <a:chExt cx="1943100" cy="695325"/>
        </a:xfrm>
      </xdr:grpSpPr>
      <xdr:cxnSp macro="">
        <xdr:nvCxnSpPr>
          <xdr:cNvPr id="123" name="Straight Connector 122">
            <a:extLst>
              <a:ext uri="{FF2B5EF4-FFF2-40B4-BE49-F238E27FC236}">
                <a16:creationId xmlns="" xmlns:a16="http://schemas.microsoft.com/office/drawing/2014/main" id="{00000000-0008-0000-0000-00007B000000}"/>
              </a:ext>
            </a:extLst>
          </xdr:cNvPr>
          <xdr:cNvCxnSpPr/>
        </xdr:nvCxnSpPr>
        <xdr:spPr>
          <a:xfrm>
            <a:off x="7496175" y="12105322"/>
            <a:ext cx="2964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="" xmlns:a16="http://schemas.microsoft.com/office/drawing/2014/main" id="{00000000-0008-0000-0000-00007C000000}"/>
              </a:ext>
            </a:extLst>
          </xdr:cNvPr>
          <xdr:cNvCxnSpPr/>
        </xdr:nvCxnSpPr>
        <xdr:spPr>
          <a:xfrm>
            <a:off x="7792601" y="12111452"/>
            <a:ext cx="334494" cy="47107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="" xmlns:a16="http://schemas.microsoft.com/office/drawing/2014/main" id="{00000000-0008-0000-0000-00007D000000}"/>
              </a:ext>
            </a:extLst>
          </xdr:cNvPr>
          <xdr:cNvCxnSpPr/>
        </xdr:nvCxnSpPr>
        <xdr:spPr>
          <a:xfrm>
            <a:off x="8125431" y="12581066"/>
            <a:ext cx="68126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="" xmlns:a16="http://schemas.microsoft.com/office/drawing/2014/main" id="{00000000-0008-0000-0000-00007E000000}"/>
              </a:ext>
            </a:extLst>
          </xdr:cNvPr>
          <xdr:cNvCxnSpPr/>
        </xdr:nvCxnSpPr>
        <xdr:spPr>
          <a:xfrm flipH="1">
            <a:off x="8806750" y="12096750"/>
            <a:ext cx="338030" cy="48431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="" xmlns:a16="http://schemas.microsoft.com/office/drawing/2014/main" id="{00000000-0008-0000-0000-00007A000000}"/>
              </a:ext>
            </a:extLst>
          </xdr:cNvPr>
          <xdr:cNvCxnSpPr/>
        </xdr:nvCxnSpPr>
        <xdr:spPr>
          <a:xfrm>
            <a:off x="9144721" y="12105322"/>
            <a:ext cx="2945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="" xmlns:a16="http://schemas.microsoft.com/office/drawing/2014/main" id="{00000000-0008-0000-0000-000077000000}"/>
              </a:ext>
            </a:extLst>
          </xdr:cNvPr>
          <xdr:cNvCxnSpPr/>
        </xdr:nvCxnSpPr>
        <xdr:spPr>
          <a:xfrm rot="16200000" flipH="1">
            <a:off x="8005763" y="12349162"/>
            <a:ext cx="161925" cy="1333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="" xmlns:a16="http://schemas.microsoft.com/office/drawing/2014/main" id="{00000000-0008-0000-0000-000078000000}"/>
              </a:ext>
            </a:extLst>
          </xdr:cNvPr>
          <xdr:cNvCxnSpPr/>
        </xdr:nvCxnSpPr>
        <xdr:spPr>
          <a:xfrm>
            <a:off x="8077200" y="12506325"/>
            <a:ext cx="7905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="" xmlns:a16="http://schemas.microsoft.com/office/drawing/2014/main" id="{00000000-0008-0000-0000-000089000000}"/>
              </a:ext>
            </a:extLst>
          </xdr:cNvPr>
          <xdr:cNvCxnSpPr/>
        </xdr:nvCxnSpPr>
        <xdr:spPr>
          <a:xfrm rot="5400000">
            <a:off x="8705852" y="12306299"/>
            <a:ext cx="257175" cy="14287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="" xmlns:a16="http://schemas.microsoft.com/office/drawing/2014/main" id="{00000000-0008-0000-0000-000039010000}"/>
              </a:ext>
            </a:extLst>
          </xdr:cNvPr>
          <xdr:cNvCxnSpPr/>
        </xdr:nvCxnSpPr>
        <xdr:spPr>
          <a:xfrm flipV="1">
            <a:off x="8905875" y="12239625"/>
            <a:ext cx="1428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18" name="TextBox 317">
            <a:extLst>
              <a:ext uri="{FF2B5EF4-FFF2-40B4-BE49-F238E27FC236}">
                <a16:creationId xmlns="" xmlns:a16="http://schemas.microsoft.com/office/drawing/2014/main" id="{00000000-0008-0000-0000-00003E010000}"/>
              </a:ext>
            </a:extLst>
          </xdr:cNvPr>
          <xdr:cNvSpPr txBox="1"/>
        </xdr:nvSpPr>
        <xdr:spPr>
          <a:xfrm>
            <a:off x="8315324" y="12001500"/>
            <a:ext cx="342901" cy="1619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800" b="1">
                <a:solidFill>
                  <a:srgbClr val="FF0000"/>
                </a:solidFill>
                <a:latin typeface="Times New Roman" pitchFamily="18" charset="0"/>
                <a:cs typeface="Times New Roman" pitchFamily="18" charset="0"/>
              </a:rPr>
              <a:t>C2</a:t>
            </a:r>
          </a:p>
        </xdr:txBody>
      </xdr:sp>
      <xdr:cxnSp macro="">
        <xdr:nvCxnSpPr>
          <xdr:cNvPr id="28" name="Straight Connector 27">
            <a:extLst>
              <a:ext uri="{FF2B5EF4-FFF2-40B4-BE49-F238E27FC236}">
                <a16:creationId xmlns="" xmlns:a16="http://schemas.microsoft.com/office/drawing/2014/main" id="{CE85B746-FC6C-5ECA-005B-99BCB299E9B2}"/>
              </a:ext>
            </a:extLst>
          </xdr:cNvPr>
          <xdr:cNvCxnSpPr/>
        </xdr:nvCxnSpPr>
        <xdr:spPr>
          <a:xfrm>
            <a:off x="8286750" y="12372975"/>
            <a:ext cx="4095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="" xmlns:a16="http://schemas.microsoft.com/office/drawing/2014/main" id="{C2CF37A2-7E7D-61AE-8D34-958DB2DBB50F}"/>
              </a:ext>
            </a:extLst>
          </xdr:cNvPr>
          <xdr:cNvCxnSpPr/>
        </xdr:nvCxnSpPr>
        <xdr:spPr>
          <a:xfrm rot="10800000" flipV="1">
            <a:off x="8153400" y="12372975"/>
            <a:ext cx="152400" cy="1143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="" xmlns:a16="http://schemas.microsoft.com/office/drawing/2014/main" id="{D4D8D715-31C3-C40F-12D2-8B03CE9F522F}"/>
              </a:ext>
            </a:extLst>
          </xdr:cNvPr>
          <xdr:cNvCxnSpPr/>
        </xdr:nvCxnSpPr>
        <xdr:spPr>
          <a:xfrm>
            <a:off x="8705850" y="12372975"/>
            <a:ext cx="47625" cy="1333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Straight Arrow Connector 58">
            <a:extLst>
              <a:ext uri="{FF2B5EF4-FFF2-40B4-BE49-F238E27FC236}">
                <a16:creationId xmlns="" xmlns:a16="http://schemas.microsoft.com/office/drawing/2014/main" id="{587B701C-820F-3325-F5C3-31C9B8A3ECA0}"/>
              </a:ext>
            </a:extLst>
          </xdr:cNvPr>
          <xdr:cNvCxnSpPr/>
        </xdr:nvCxnSpPr>
        <xdr:spPr>
          <a:xfrm flipH="1" flipV="1">
            <a:off x="8429625" y="12573000"/>
            <a:ext cx="0" cy="1238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3" name="Straight Connector 322">
            <a:extLst>
              <a:ext uri="{FF2B5EF4-FFF2-40B4-BE49-F238E27FC236}">
                <a16:creationId xmlns="" xmlns:a16="http://schemas.microsoft.com/office/drawing/2014/main" id="{D91ACE29-483A-5AC2-536F-74BAA8BFD1B6}"/>
              </a:ext>
            </a:extLst>
          </xdr:cNvPr>
          <xdr:cNvCxnSpPr/>
        </xdr:nvCxnSpPr>
        <xdr:spPr>
          <a:xfrm>
            <a:off x="7915275" y="12334875"/>
            <a:ext cx="114300" cy="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73" workbookViewId="0">
      <selection activeCell="J91" sqref="J91"/>
    </sheetView>
  </sheetViews>
  <sheetFormatPr defaultRowHeight="15.75" x14ac:dyDescent="0.25"/>
  <cols>
    <col min="1" max="1" width="8.42578125" style="4" customWidth="1"/>
    <col min="2" max="2" width="32.85546875" style="4" customWidth="1"/>
    <col min="3" max="3" width="12.42578125" style="4" customWidth="1"/>
    <col min="4" max="4" width="10.85546875" style="4" customWidth="1"/>
    <col min="5" max="5" width="8.7109375" style="4" customWidth="1"/>
    <col min="6" max="6" width="14" style="4" customWidth="1"/>
    <col min="7" max="7" width="14.28515625" style="4" customWidth="1"/>
    <col min="8" max="8" width="9.140625" style="4"/>
    <col min="9" max="9" width="14.7109375" style="4" customWidth="1"/>
    <col min="10" max="10" width="10.140625" style="4" bestFit="1" customWidth="1"/>
    <col min="11" max="16384" width="9.140625" style="4"/>
  </cols>
  <sheetData>
    <row r="1" spans="1:12" ht="23.25" thickBot="1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s="1" customFormat="1" ht="52.5" customHeight="1" thickBot="1" x14ac:dyDescent="0.3">
      <c r="A2" s="3" t="s">
        <v>1</v>
      </c>
      <c r="B2" s="5" t="s">
        <v>2</v>
      </c>
      <c r="C2" s="3" t="s">
        <v>47</v>
      </c>
      <c r="D2" s="60" t="s">
        <v>4</v>
      </c>
      <c r="E2" s="61"/>
      <c r="F2" s="3" t="s">
        <v>5</v>
      </c>
      <c r="G2" s="3" t="s">
        <v>42</v>
      </c>
      <c r="I2" s="64" t="s">
        <v>58</v>
      </c>
      <c r="J2" s="65"/>
      <c r="K2" s="66"/>
      <c r="L2" s="44"/>
    </row>
    <row r="3" spans="1:12" ht="16.5" thickBot="1" x14ac:dyDescent="0.3">
      <c r="A3" s="12">
        <v>1</v>
      </c>
      <c r="B3" s="13" t="s">
        <v>3</v>
      </c>
      <c r="C3" s="22">
        <v>6500</v>
      </c>
      <c r="D3" s="17"/>
      <c r="E3" s="17"/>
      <c r="F3" s="12"/>
      <c r="G3" s="12"/>
    </row>
    <row r="4" spans="1:12" ht="16.5" thickBot="1" x14ac:dyDescent="0.3">
      <c r="A4" s="56"/>
      <c r="B4" s="56"/>
      <c r="C4" s="57"/>
      <c r="D4" s="18" t="s">
        <v>21</v>
      </c>
      <c r="E4" s="18" t="s">
        <v>22</v>
      </c>
      <c r="F4" s="62"/>
      <c r="G4" s="63"/>
      <c r="L4" s="43"/>
    </row>
    <row r="5" spans="1:12" x14ac:dyDescent="0.25">
      <c r="A5" s="55">
        <v>2</v>
      </c>
      <c r="B5" s="8" t="s">
        <v>23</v>
      </c>
      <c r="C5" s="21">
        <v>500</v>
      </c>
      <c r="D5" s="17"/>
      <c r="E5" s="17"/>
      <c r="F5" s="11"/>
      <c r="G5" s="2"/>
      <c r="I5" s="45"/>
      <c r="J5" s="46"/>
      <c r="K5" s="47"/>
    </row>
    <row r="6" spans="1:12" x14ac:dyDescent="0.25">
      <c r="A6" s="55"/>
      <c r="B6" s="9" t="s">
        <v>24</v>
      </c>
      <c r="C6" s="19"/>
      <c r="D6" s="83">
        <v>3.6</v>
      </c>
      <c r="E6" s="83">
        <v>3</v>
      </c>
      <c r="F6" s="83">
        <v>0.3</v>
      </c>
      <c r="G6" s="88">
        <f>((D6+E6)/2)*F6</f>
        <v>0.98999999999999988</v>
      </c>
      <c r="I6" s="48"/>
      <c r="J6" s="49"/>
      <c r="K6" s="50"/>
    </row>
    <row r="7" spans="1:12" x14ac:dyDescent="0.25">
      <c r="A7" s="55"/>
      <c r="B7" s="9" t="s">
        <v>39</v>
      </c>
      <c r="C7" s="19"/>
      <c r="D7" s="84">
        <v>0.25</v>
      </c>
      <c r="E7" s="84"/>
      <c r="F7" s="83">
        <v>0.2</v>
      </c>
      <c r="G7" s="88">
        <f>D7*F7/2</f>
        <v>2.5000000000000001E-2</v>
      </c>
      <c r="I7" s="48"/>
      <c r="J7" s="49"/>
      <c r="K7" s="50"/>
    </row>
    <row r="8" spans="1:12" ht="16.5" thickBot="1" x14ac:dyDescent="0.3">
      <c r="A8" s="55"/>
      <c r="B8" s="9" t="s">
        <v>38</v>
      </c>
      <c r="C8" s="19"/>
      <c r="D8" s="84">
        <v>0.25</v>
      </c>
      <c r="E8" s="84"/>
      <c r="F8" s="83">
        <v>0.2</v>
      </c>
      <c r="G8" s="88">
        <f>D8*F8/2</f>
        <v>2.5000000000000001E-2</v>
      </c>
      <c r="I8" s="51"/>
      <c r="J8" s="52"/>
      <c r="K8" s="53"/>
    </row>
    <row r="9" spans="1:12" x14ac:dyDescent="0.25">
      <c r="A9" s="55">
        <v>3</v>
      </c>
      <c r="B9" s="8" t="s">
        <v>25</v>
      </c>
      <c r="C9" s="21">
        <v>500</v>
      </c>
      <c r="D9" s="81"/>
      <c r="E9" s="81"/>
      <c r="F9" s="81"/>
      <c r="G9" s="7"/>
      <c r="I9" s="54"/>
      <c r="J9" s="46"/>
      <c r="K9" s="47"/>
      <c r="L9" s="43"/>
    </row>
    <row r="10" spans="1:12" x14ac:dyDescent="0.25">
      <c r="A10" s="55"/>
      <c r="B10" s="9" t="s">
        <v>24</v>
      </c>
      <c r="C10" s="2"/>
      <c r="D10" s="83">
        <v>3.6</v>
      </c>
      <c r="E10" s="83">
        <v>3</v>
      </c>
      <c r="F10" s="83">
        <v>0.3</v>
      </c>
      <c r="G10" s="7">
        <f>(D10+E10)/2*F10</f>
        <v>0.98999999999999988</v>
      </c>
      <c r="I10" s="48"/>
      <c r="J10" s="49"/>
      <c r="K10" s="50"/>
    </row>
    <row r="11" spans="1:12" x14ac:dyDescent="0.25">
      <c r="A11" s="55"/>
      <c r="B11" s="9" t="s">
        <v>40</v>
      </c>
      <c r="C11" s="2"/>
      <c r="D11" s="84">
        <v>0.5</v>
      </c>
      <c r="E11" s="84"/>
      <c r="F11" s="83">
        <v>0.5</v>
      </c>
      <c r="G11" s="89">
        <f>D11*F11</f>
        <v>0.25</v>
      </c>
      <c r="I11" s="48"/>
      <c r="J11" s="49"/>
      <c r="K11" s="50"/>
    </row>
    <row r="12" spans="1:12" ht="16.5" thickBot="1" x14ac:dyDescent="0.3">
      <c r="A12" s="55"/>
      <c r="B12" s="9"/>
      <c r="C12" s="2"/>
      <c r="D12" s="85"/>
      <c r="E12" s="85"/>
      <c r="F12" s="86"/>
      <c r="G12" s="7"/>
      <c r="I12" s="51"/>
      <c r="J12" s="52"/>
      <c r="K12" s="53"/>
    </row>
    <row r="13" spans="1:12" x14ac:dyDescent="0.25">
      <c r="A13" s="55">
        <v>4</v>
      </c>
      <c r="B13" s="8" t="s">
        <v>26</v>
      </c>
      <c r="C13" s="21">
        <v>500</v>
      </c>
      <c r="D13" s="6"/>
      <c r="E13" s="6"/>
      <c r="F13" s="6"/>
      <c r="G13" s="7"/>
      <c r="I13" s="45"/>
      <c r="J13" s="46"/>
      <c r="K13" s="47"/>
    </row>
    <row r="14" spans="1:12" x14ac:dyDescent="0.25">
      <c r="A14" s="55"/>
      <c r="B14" s="9" t="s">
        <v>24</v>
      </c>
      <c r="C14" s="2"/>
      <c r="D14" s="83">
        <v>3.5</v>
      </c>
      <c r="E14" s="83">
        <v>3</v>
      </c>
      <c r="F14" s="83">
        <v>0.25</v>
      </c>
      <c r="G14" s="7">
        <f>(D14+E14)/2*F14</f>
        <v>0.8125</v>
      </c>
      <c r="I14" s="48"/>
      <c r="J14" s="49"/>
      <c r="K14" s="50"/>
      <c r="L14" s="43"/>
    </row>
    <row r="15" spans="1:12" ht="16.5" thickBot="1" x14ac:dyDescent="0.3">
      <c r="A15" s="55"/>
      <c r="B15" s="9" t="s">
        <v>40</v>
      </c>
      <c r="C15" s="2"/>
      <c r="D15" s="83">
        <v>0.4</v>
      </c>
      <c r="E15" s="83">
        <v>0.6</v>
      </c>
      <c r="F15" s="83">
        <v>0.6</v>
      </c>
      <c r="G15" s="7">
        <f>((D15+E15)/2)*F15</f>
        <v>0.3</v>
      </c>
      <c r="I15" s="51"/>
      <c r="J15" s="52"/>
      <c r="K15" s="53"/>
    </row>
    <row r="16" spans="1:12" x14ac:dyDescent="0.25">
      <c r="A16" s="55">
        <v>5</v>
      </c>
      <c r="B16" s="8" t="s">
        <v>27</v>
      </c>
      <c r="C16" s="21">
        <v>500</v>
      </c>
      <c r="D16" s="6"/>
      <c r="E16" s="6"/>
      <c r="F16" s="6"/>
      <c r="G16" s="7"/>
      <c r="I16" s="45"/>
      <c r="J16" s="46"/>
      <c r="K16" s="47"/>
    </row>
    <row r="17" spans="1:12" x14ac:dyDescent="0.25">
      <c r="A17" s="55"/>
      <c r="B17" s="9" t="s">
        <v>24</v>
      </c>
      <c r="C17" s="2"/>
      <c r="D17" s="83">
        <v>3.4</v>
      </c>
      <c r="E17" s="83">
        <v>3</v>
      </c>
      <c r="F17" s="83">
        <v>0.2</v>
      </c>
      <c r="G17" s="7">
        <f>((D17+E17)/2)*F17</f>
        <v>0.64000000000000012</v>
      </c>
      <c r="I17" s="48"/>
      <c r="J17" s="49"/>
      <c r="K17" s="50"/>
    </row>
    <row r="18" spans="1:12" x14ac:dyDescent="0.25">
      <c r="A18" s="55"/>
      <c r="B18" s="9" t="s">
        <v>39</v>
      </c>
      <c r="C18" s="2"/>
      <c r="D18" s="6"/>
      <c r="E18" s="83">
        <v>0.5</v>
      </c>
      <c r="F18" s="83">
        <v>0.5</v>
      </c>
      <c r="G18" s="7">
        <f>E18*F18/2</f>
        <v>0.125</v>
      </c>
      <c r="I18" s="48"/>
      <c r="J18" s="49"/>
      <c r="K18" s="50"/>
      <c r="L18" s="43"/>
    </row>
    <row r="19" spans="1:12" ht="16.5" thickBot="1" x14ac:dyDescent="0.3">
      <c r="A19" s="55"/>
      <c r="B19" s="9" t="s">
        <v>38</v>
      </c>
      <c r="C19" s="2"/>
      <c r="D19" s="6"/>
      <c r="E19" s="83">
        <v>0.55000000000000004</v>
      </c>
      <c r="F19" s="83">
        <v>0.5</v>
      </c>
      <c r="G19" s="7">
        <f>E19*F19</f>
        <v>0.27500000000000002</v>
      </c>
      <c r="I19" s="51"/>
      <c r="J19" s="52"/>
      <c r="K19" s="53"/>
    </row>
    <row r="20" spans="1:12" x14ac:dyDescent="0.25">
      <c r="A20" s="55">
        <v>6</v>
      </c>
      <c r="B20" s="8" t="s">
        <v>28</v>
      </c>
      <c r="C20" s="21">
        <v>500</v>
      </c>
      <c r="D20" s="6"/>
      <c r="E20" s="6"/>
      <c r="F20" s="6"/>
      <c r="G20" s="7"/>
      <c r="I20" s="45"/>
      <c r="J20" s="46"/>
      <c r="K20" s="47"/>
    </row>
    <row r="21" spans="1:12" x14ac:dyDescent="0.25">
      <c r="A21" s="55"/>
      <c r="B21" s="9" t="s">
        <v>24</v>
      </c>
      <c r="C21" s="2"/>
      <c r="D21" s="83">
        <v>3.4</v>
      </c>
      <c r="E21" s="83">
        <v>3</v>
      </c>
      <c r="F21" s="83">
        <v>0.2</v>
      </c>
      <c r="G21" s="7">
        <f>((D21+E21)/2)*F21</f>
        <v>0.64000000000000012</v>
      </c>
      <c r="I21" s="48"/>
      <c r="J21" s="49"/>
      <c r="K21" s="50"/>
    </row>
    <row r="22" spans="1:12" x14ac:dyDescent="0.25">
      <c r="A22" s="55"/>
      <c r="B22" s="9" t="s">
        <v>40</v>
      </c>
      <c r="C22" s="2"/>
      <c r="D22" s="84">
        <v>0.4</v>
      </c>
      <c r="E22" s="84"/>
      <c r="F22" s="83">
        <v>0.6</v>
      </c>
      <c r="G22" s="7">
        <f>D22*F22/2</f>
        <v>0.12</v>
      </c>
      <c r="I22" s="48"/>
      <c r="J22" s="49"/>
      <c r="K22" s="50"/>
      <c r="L22" s="43"/>
    </row>
    <row r="23" spans="1:12" ht="16.5" thickBot="1" x14ac:dyDescent="0.3">
      <c r="A23" s="55"/>
      <c r="B23" s="9" t="s">
        <v>38</v>
      </c>
      <c r="C23" s="2"/>
      <c r="D23" s="84">
        <v>0.4</v>
      </c>
      <c r="E23" s="84"/>
      <c r="F23" s="83">
        <v>0.5</v>
      </c>
      <c r="G23" s="7">
        <f>F23*D23/2</f>
        <v>0.1</v>
      </c>
      <c r="I23" s="51"/>
      <c r="J23" s="52"/>
      <c r="K23" s="53"/>
    </row>
    <row r="24" spans="1:12" x14ac:dyDescent="0.25">
      <c r="A24" s="55">
        <v>7</v>
      </c>
      <c r="B24" s="8" t="s">
        <v>29</v>
      </c>
      <c r="C24" s="21">
        <v>500</v>
      </c>
      <c r="D24" s="6"/>
      <c r="E24" s="6"/>
      <c r="F24" s="6"/>
      <c r="G24" s="7"/>
      <c r="I24" s="45"/>
      <c r="J24" s="46"/>
      <c r="K24" s="47"/>
    </row>
    <row r="25" spans="1:12" x14ac:dyDescent="0.25">
      <c r="A25" s="55"/>
      <c r="B25" s="9" t="s">
        <v>24</v>
      </c>
      <c r="C25" s="2"/>
      <c r="D25" s="83">
        <v>3.6</v>
      </c>
      <c r="E25" s="83">
        <v>3</v>
      </c>
      <c r="F25" s="83">
        <v>0.3</v>
      </c>
      <c r="G25" s="7">
        <f>((D25+E25)/2)*F25</f>
        <v>0.98999999999999988</v>
      </c>
      <c r="I25" s="48"/>
      <c r="J25" s="49"/>
      <c r="K25" s="50"/>
    </row>
    <row r="26" spans="1:12" x14ac:dyDescent="0.25">
      <c r="A26" s="55"/>
      <c r="B26" s="9" t="s">
        <v>40</v>
      </c>
      <c r="C26" s="2"/>
      <c r="D26" s="83">
        <v>1</v>
      </c>
      <c r="E26" s="83">
        <v>1.5</v>
      </c>
      <c r="F26" s="83">
        <v>0.3</v>
      </c>
      <c r="G26" s="7">
        <f>((D26+E26)/2)*F26</f>
        <v>0.375</v>
      </c>
      <c r="I26" s="48"/>
      <c r="J26" s="49"/>
      <c r="K26" s="50"/>
      <c r="L26" s="43"/>
    </row>
    <row r="27" spans="1:12" x14ac:dyDescent="0.25">
      <c r="A27" s="55"/>
      <c r="B27" s="9" t="s">
        <v>38</v>
      </c>
      <c r="C27" s="2"/>
      <c r="D27" s="83">
        <v>0.4</v>
      </c>
      <c r="E27" s="83">
        <v>0.6</v>
      </c>
      <c r="F27" s="83">
        <v>0.6</v>
      </c>
      <c r="G27" s="7">
        <f>((D27+E27)/2)*F27</f>
        <v>0.3</v>
      </c>
      <c r="I27" s="48"/>
      <c r="J27" s="49"/>
      <c r="K27" s="50"/>
    </row>
    <row r="28" spans="1:12" ht="16.5" thickBot="1" x14ac:dyDescent="0.3">
      <c r="A28" s="55"/>
      <c r="B28" s="9" t="s">
        <v>41</v>
      </c>
      <c r="C28" s="2"/>
      <c r="D28" s="84">
        <v>0.5</v>
      </c>
      <c r="E28" s="84"/>
      <c r="F28" s="83">
        <v>0.8</v>
      </c>
      <c r="G28" s="7">
        <f>D28*F28</f>
        <v>0.4</v>
      </c>
      <c r="I28" s="51"/>
      <c r="J28" s="52"/>
      <c r="K28" s="53"/>
    </row>
    <row r="29" spans="1:12" x14ac:dyDescent="0.25">
      <c r="A29" s="55">
        <v>8</v>
      </c>
      <c r="B29" s="8" t="s">
        <v>30</v>
      </c>
      <c r="C29" s="21">
        <v>500</v>
      </c>
      <c r="D29" s="6"/>
      <c r="E29" s="86"/>
      <c r="F29" s="6"/>
      <c r="G29" s="7"/>
      <c r="I29" s="45"/>
      <c r="J29" s="46"/>
      <c r="K29" s="47"/>
      <c r="L29" s="43"/>
    </row>
    <row r="30" spans="1:12" x14ac:dyDescent="0.25">
      <c r="A30" s="55"/>
      <c r="B30" s="9" t="s">
        <v>24</v>
      </c>
      <c r="C30" s="2"/>
      <c r="D30" s="83">
        <v>3.6</v>
      </c>
      <c r="E30" s="83">
        <v>3</v>
      </c>
      <c r="F30" s="83">
        <v>0.3</v>
      </c>
      <c r="G30" s="7">
        <f>((D30+E30)/2)*F30</f>
        <v>0.98999999999999988</v>
      </c>
      <c r="I30" s="48"/>
      <c r="J30" s="49"/>
      <c r="K30" s="50"/>
    </row>
    <row r="31" spans="1:12" ht="16.5" thickBot="1" x14ac:dyDescent="0.3">
      <c r="A31" s="55"/>
      <c r="B31" s="9" t="s">
        <v>39</v>
      </c>
      <c r="C31" s="2"/>
      <c r="D31" s="84">
        <v>0.75</v>
      </c>
      <c r="E31" s="84"/>
      <c r="F31" s="83">
        <v>0.6</v>
      </c>
      <c r="G31" s="7">
        <f>D31*F31/2</f>
        <v>0.22499999999999998</v>
      </c>
      <c r="I31" s="51"/>
      <c r="J31" s="52"/>
      <c r="K31" s="53"/>
    </row>
    <row r="32" spans="1:12" x14ac:dyDescent="0.25">
      <c r="A32" s="55">
        <v>9</v>
      </c>
      <c r="B32" s="8" t="s">
        <v>31</v>
      </c>
      <c r="C32" s="21">
        <v>500</v>
      </c>
      <c r="D32" s="6"/>
      <c r="E32" s="6"/>
      <c r="F32" s="6"/>
      <c r="G32" s="7"/>
      <c r="I32" s="45"/>
      <c r="J32" s="46"/>
      <c r="K32" s="47"/>
    </row>
    <row r="33" spans="1:11" x14ac:dyDescent="0.25">
      <c r="A33" s="55"/>
      <c r="B33" s="9" t="s">
        <v>24</v>
      </c>
      <c r="C33" s="2"/>
      <c r="D33" s="84">
        <v>0.5</v>
      </c>
      <c r="E33" s="84"/>
      <c r="F33" s="83">
        <v>0.8</v>
      </c>
      <c r="G33" s="7">
        <f>D33*F33/2</f>
        <v>0.2</v>
      </c>
      <c r="I33" s="48"/>
      <c r="J33" s="49"/>
      <c r="K33" s="50"/>
    </row>
    <row r="34" spans="1:11" x14ac:dyDescent="0.25">
      <c r="A34" s="55"/>
      <c r="B34" s="9" t="s">
        <v>39</v>
      </c>
      <c r="C34" s="2"/>
      <c r="D34" s="84">
        <v>0.4</v>
      </c>
      <c r="E34" s="84"/>
      <c r="F34" s="83">
        <v>0.7</v>
      </c>
      <c r="G34" s="7">
        <f>D34*F34/2</f>
        <v>0.13999999999999999</v>
      </c>
      <c r="I34" s="48"/>
      <c r="J34" s="49"/>
      <c r="K34" s="50"/>
    </row>
    <row r="35" spans="1:11" ht="16.5" thickBot="1" x14ac:dyDescent="0.3">
      <c r="A35" s="55"/>
      <c r="B35" s="9" t="s">
        <v>38</v>
      </c>
      <c r="C35" s="2"/>
      <c r="D35" s="84">
        <v>2</v>
      </c>
      <c r="E35" s="84"/>
      <c r="F35" s="83">
        <v>0.15</v>
      </c>
      <c r="G35" s="7">
        <f>D35*F35/2</f>
        <v>0.15</v>
      </c>
      <c r="I35" s="51"/>
      <c r="J35" s="52"/>
      <c r="K35" s="53"/>
    </row>
    <row r="36" spans="1:11" x14ac:dyDescent="0.25">
      <c r="A36" s="55">
        <v>10</v>
      </c>
      <c r="B36" s="8" t="s">
        <v>32</v>
      </c>
      <c r="C36" s="21">
        <v>500</v>
      </c>
      <c r="D36" s="6"/>
      <c r="E36" s="6"/>
      <c r="F36" s="6"/>
      <c r="G36" s="7"/>
      <c r="I36" s="45"/>
      <c r="J36" s="46"/>
      <c r="K36" s="47"/>
    </row>
    <row r="37" spans="1:11" x14ac:dyDescent="0.25">
      <c r="A37" s="55"/>
      <c r="B37" s="9" t="s">
        <v>24</v>
      </c>
      <c r="C37" s="2"/>
      <c r="D37" s="83">
        <v>3</v>
      </c>
      <c r="E37" s="83">
        <v>3.8</v>
      </c>
      <c r="F37" s="83">
        <v>0.4</v>
      </c>
      <c r="G37" s="7">
        <f>((D37+E37)/2)*F37</f>
        <v>1.36</v>
      </c>
      <c r="I37" s="48"/>
      <c r="J37" s="49"/>
      <c r="K37" s="50"/>
    </row>
    <row r="38" spans="1:11" x14ac:dyDescent="0.25">
      <c r="A38" s="55"/>
      <c r="B38" s="9" t="s">
        <v>39</v>
      </c>
      <c r="C38" s="2"/>
      <c r="D38" s="84">
        <v>0.4</v>
      </c>
      <c r="E38" s="84"/>
      <c r="F38" s="83">
        <v>0.7</v>
      </c>
      <c r="G38" s="7">
        <f>D38*F38/2</f>
        <v>0.13999999999999999</v>
      </c>
      <c r="I38" s="48"/>
      <c r="J38" s="49"/>
      <c r="K38" s="50"/>
    </row>
    <row r="39" spans="1:11" ht="16.5" thickBot="1" x14ac:dyDescent="0.3">
      <c r="A39" s="55"/>
      <c r="B39" s="9" t="s">
        <v>38</v>
      </c>
      <c r="C39" s="2"/>
      <c r="D39" s="87">
        <v>0.4</v>
      </c>
      <c r="E39" s="87"/>
      <c r="F39" s="83">
        <v>0.7</v>
      </c>
      <c r="G39" s="7">
        <f>D39*F39/2</f>
        <v>0.13999999999999999</v>
      </c>
      <c r="I39" s="51"/>
      <c r="J39" s="52"/>
      <c r="K39" s="53"/>
    </row>
    <row r="40" spans="1:11" x14ac:dyDescent="0.25">
      <c r="A40" s="55">
        <v>11</v>
      </c>
      <c r="B40" s="8" t="s">
        <v>33</v>
      </c>
      <c r="C40" s="21">
        <v>500</v>
      </c>
      <c r="D40" s="6"/>
      <c r="E40" s="6"/>
      <c r="F40" s="6"/>
      <c r="G40" s="7"/>
      <c r="I40" s="45"/>
      <c r="J40" s="46"/>
      <c r="K40" s="47"/>
    </row>
    <row r="41" spans="1:11" x14ac:dyDescent="0.25">
      <c r="A41" s="55"/>
      <c r="B41" s="9" t="s">
        <v>24</v>
      </c>
      <c r="C41" s="2"/>
      <c r="D41" s="83">
        <v>3.6</v>
      </c>
      <c r="E41" s="83">
        <v>3</v>
      </c>
      <c r="F41" s="83">
        <v>0.3</v>
      </c>
      <c r="G41" s="7">
        <f>((D41+E41)/2)*F41</f>
        <v>0.98999999999999988</v>
      </c>
      <c r="I41" s="48"/>
      <c r="J41" s="49"/>
      <c r="K41" s="50"/>
    </row>
    <row r="42" spans="1:11" x14ac:dyDescent="0.25">
      <c r="A42" s="55"/>
      <c r="B42" s="9" t="s">
        <v>40</v>
      </c>
      <c r="C42" s="2"/>
      <c r="D42" s="83">
        <v>0.5</v>
      </c>
      <c r="E42" s="83">
        <v>0.7</v>
      </c>
      <c r="F42" s="83">
        <v>0.7</v>
      </c>
      <c r="G42" s="7">
        <f>((D42+E42)/2)*F42</f>
        <v>0.42</v>
      </c>
      <c r="I42" s="48"/>
      <c r="J42" s="49"/>
      <c r="K42" s="50"/>
    </row>
    <row r="43" spans="1:11" ht="16.5" thickBot="1" x14ac:dyDescent="0.3">
      <c r="A43" s="55"/>
      <c r="B43" s="9" t="s">
        <v>38</v>
      </c>
      <c r="C43" s="2"/>
      <c r="D43" s="84">
        <v>1.1000000000000001</v>
      </c>
      <c r="E43" s="84"/>
      <c r="F43" s="83">
        <v>0.6</v>
      </c>
      <c r="G43" s="7">
        <f>D43*F43/2</f>
        <v>0.33</v>
      </c>
      <c r="I43" s="51"/>
      <c r="J43" s="52"/>
      <c r="K43" s="53"/>
    </row>
    <row r="44" spans="1:11" x14ac:dyDescent="0.25">
      <c r="A44" s="55">
        <v>12</v>
      </c>
      <c r="B44" s="8" t="s">
        <v>34</v>
      </c>
      <c r="C44" s="21">
        <v>500</v>
      </c>
      <c r="D44" s="6"/>
      <c r="E44" s="6"/>
      <c r="F44" s="6"/>
      <c r="G44" s="7"/>
      <c r="I44" s="45"/>
      <c r="J44" s="46"/>
      <c r="K44" s="47"/>
    </row>
    <row r="45" spans="1:11" x14ac:dyDescent="0.25">
      <c r="A45" s="55"/>
      <c r="B45" s="9" t="s">
        <v>24</v>
      </c>
      <c r="C45" s="2"/>
      <c r="D45" s="83">
        <v>3.5</v>
      </c>
      <c r="E45" s="83">
        <v>3</v>
      </c>
      <c r="F45" s="83">
        <v>0.25</v>
      </c>
      <c r="G45" s="7">
        <f>((D45+E45)/2)*F45</f>
        <v>0.8125</v>
      </c>
      <c r="I45" s="48"/>
      <c r="J45" s="49"/>
      <c r="K45" s="50"/>
    </row>
    <row r="46" spans="1:11" x14ac:dyDescent="0.25">
      <c r="A46" s="55"/>
      <c r="B46" s="9" t="s">
        <v>40</v>
      </c>
      <c r="C46" s="2"/>
      <c r="D46" s="84">
        <v>0.5</v>
      </c>
      <c r="E46" s="84"/>
      <c r="F46" s="83">
        <v>1.2</v>
      </c>
      <c r="G46" s="7">
        <f>D46*F46/2</f>
        <v>0.3</v>
      </c>
      <c r="I46" s="48"/>
      <c r="J46" s="49"/>
      <c r="K46" s="50"/>
    </row>
    <row r="47" spans="1:11" ht="16.5" thickBot="1" x14ac:dyDescent="0.3">
      <c r="A47" s="55"/>
      <c r="B47" s="9" t="s">
        <v>38</v>
      </c>
      <c r="C47" s="2"/>
      <c r="D47" s="84">
        <v>0.4</v>
      </c>
      <c r="E47" s="84"/>
      <c r="F47" s="83">
        <v>0.55000000000000004</v>
      </c>
      <c r="G47" s="7">
        <f>D47*F47/2</f>
        <v>0.11000000000000001</v>
      </c>
      <c r="I47" s="51"/>
      <c r="J47" s="52"/>
      <c r="K47" s="53"/>
    </row>
    <row r="48" spans="1:11" x14ac:dyDescent="0.25">
      <c r="A48" s="55">
        <v>13</v>
      </c>
      <c r="B48" s="8" t="s">
        <v>35</v>
      </c>
      <c r="C48" s="21">
        <v>500</v>
      </c>
      <c r="D48" s="6"/>
      <c r="E48" s="6"/>
      <c r="F48" s="6"/>
      <c r="G48" s="7"/>
      <c r="I48" s="45"/>
      <c r="J48" s="46"/>
      <c r="K48" s="47"/>
    </row>
    <row r="49" spans="1:15" x14ac:dyDescent="0.25">
      <c r="A49" s="55"/>
      <c r="B49" s="9" t="s">
        <v>24</v>
      </c>
      <c r="C49" s="2"/>
      <c r="D49" s="83">
        <v>3.6</v>
      </c>
      <c r="E49" s="83">
        <v>2.8</v>
      </c>
      <c r="F49" s="83">
        <v>0.4</v>
      </c>
      <c r="G49" s="7">
        <f>((D49+E49)/2)*F49</f>
        <v>1.2800000000000002</v>
      </c>
      <c r="I49" s="48"/>
      <c r="J49" s="49"/>
      <c r="K49" s="50"/>
    </row>
    <row r="50" spans="1:15" x14ac:dyDescent="0.25">
      <c r="A50" s="55"/>
      <c r="B50" s="9" t="s">
        <v>40</v>
      </c>
      <c r="C50" s="2"/>
      <c r="D50" s="84">
        <v>0.7</v>
      </c>
      <c r="E50" s="84"/>
      <c r="F50" s="83">
        <v>0.6</v>
      </c>
      <c r="G50" s="7">
        <f>D50*F50</f>
        <v>0.42</v>
      </c>
      <c r="I50" s="48"/>
      <c r="J50" s="49"/>
      <c r="K50" s="50"/>
    </row>
    <row r="51" spans="1:15" ht="16.5" thickBot="1" x14ac:dyDescent="0.3">
      <c r="A51" s="55"/>
      <c r="B51" s="9" t="s">
        <v>38</v>
      </c>
      <c r="C51" s="2"/>
      <c r="D51" s="84">
        <v>0.6</v>
      </c>
      <c r="E51" s="84"/>
      <c r="F51" s="83">
        <v>0.6</v>
      </c>
      <c r="G51" s="7">
        <f>D51*F51</f>
        <v>0.36</v>
      </c>
      <c r="I51" s="51"/>
      <c r="J51" s="52"/>
      <c r="K51" s="53"/>
    </row>
    <row r="52" spans="1:15" x14ac:dyDescent="0.25">
      <c r="A52" s="55">
        <v>14</v>
      </c>
      <c r="B52" s="8" t="s">
        <v>36</v>
      </c>
      <c r="C52" s="21">
        <v>500</v>
      </c>
      <c r="D52" s="6"/>
      <c r="E52" s="6"/>
      <c r="F52" s="6"/>
      <c r="G52" s="7"/>
      <c r="I52" s="45"/>
      <c r="J52" s="46"/>
      <c r="K52" s="47"/>
    </row>
    <row r="53" spans="1:15" x14ac:dyDescent="0.25">
      <c r="A53" s="55"/>
      <c r="B53" s="9" t="s">
        <v>24</v>
      </c>
      <c r="C53" s="2"/>
      <c r="D53" s="83">
        <v>2.5</v>
      </c>
      <c r="E53" s="83">
        <v>2.8</v>
      </c>
      <c r="F53" s="83">
        <v>0.15</v>
      </c>
      <c r="G53" s="7">
        <f>((D53+E53)/2)*F53</f>
        <v>0.39749999999999996</v>
      </c>
      <c r="I53" s="48"/>
      <c r="J53" s="49"/>
      <c r="K53" s="50"/>
    </row>
    <row r="54" spans="1:15" x14ac:dyDescent="0.25">
      <c r="A54" s="55"/>
      <c r="B54" s="9" t="s">
        <v>40</v>
      </c>
      <c r="C54" s="2"/>
      <c r="D54" s="84">
        <v>0.4</v>
      </c>
      <c r="E54" s="84"/>
      <c r="F54" s="83">
        <v>0.6</v>
      </c>
      <c r="G54" s="7">
        <f>D54*F54/2</f>
        <v>0.12</v>
      </c>
      <c r="I54" s="48"/>
      <c r="J54" s="49"/>
      <c r="K54" s="50"/>
    </row>
    <row r="55" spans="1:15" ht="16.5" thickBot="1" x14ac:dyDescent="0.3">
      <c r="A55" s="55"/>
      <c r="B55" s="9" t="s">
        <v>38</v>
      </c>
      <c r="C55" s="2"/>
      <c r="D55" s="83">
        <v>0.25</v>
      </c>
      <c r="E55" s="83">
        <v>0.55000000000000004</v>
      </c>
      <c r="F55" s="83">
        <v>0.75</v>
      </c>
      <c r="G55" s="7">
        <f>((D55+E55)/2)*F55</f>
        <v>0.30000000000000004</v>
      </c>
      <c r="I55" s="51"/>
      <c r="J55" s="52"/>
      <c r="K55" s="53"/>
    </row>
    <row r="56" spans="1:15" x14ac:dyDescent="0.25">
      <c r="A56" s="55">
        <v>15</v>
      </c>
      <c r="B56" s="8" t="s">
        <v>37</v>
      </c>
      <c r="C56" s="21">
        <v>500</v>
      </c>
      <c r="D56" s="6"/>
      <c r="E56" s="6"/>
      <c r="F56" s="6"/>
      <c r="G56" s="7"/>
      <c r="I56" s="45"/>
      <c r="J56" s="46"/>
      <c r="K56" s="47"/>
    </row>
    <row r="57" spans="1:15" x14ac:dyDescent="0.25">
      <c r="A57" s="55"/>
      <c r="B57" s="9" t="s">
        <v>24</v>
      </c>
      <c r="C57" s="2"/>
      <c r="D57" s="83">
        <v>2.9</v>
      </c>
      <c r="E57" s="83">
        <v>2.5</v>
      </c>
      <c r="F57" s="83">
        <v>0.25</v>
      </c>
      <c r="G57" s="7">
        <f>((D57+E57)/2)*F57</f>
        <v>0.67500000000000004</v>
      </c>
      <c r="I57" s="48"/>
      <c r="J57" s="49"/>
      <c r="K57" s="50"/>
      <c r="O57" s="4" t="s">
        <v>59</v>
      </c>
    </row>
    <row r="58" spans="1:15" x14ac:dyDescent="0.25">
      <c r="A58" s="55"/>
      <c r="B58" s="9" t="s">
        <v>39</v>
      </c>
      <c r="C58" s="2"/>
      <c r="D58" s="83">
        <v>1</v>
      </c>
      <c r="E58" s="83">
        <v>1.2</v>
      </c>
      <c r="F58" s="83">
        <v>0.2</v>
      </c>
      <c r="G58" s="7">
        <f>((D58+E58)/2)*F58</f>
        <v>0.22000000000000003</v>
      </c>
      <c r="I58" s="48"/>
      <c r="J58" s="49"/>
      <c r="K58" s="50"/>
    </row>
    <row r="59" spans="1:15" x14ac:dyDescent="0.25">
      <c r="A59" s="55"/>
      <c r="B59" s="9" t="s">
        <v>38</v>
      </c>
      <c r="C59" s="2"/>
      <c r="D59" s="84">
        <v>0.5</v>
      </c>
      <c r="E59" s="84"/>
      <c r="F59" s="83">
        <v>0.5</v>
      </c>
      <c r="G59" s="7">
        <f>D59*F59/2</f>
        <v>0.125</v>
      </c>
      <c r="I59" s="48"/>
      <c r="J59" s="49"/>
      <c r="K59" s="50"/>
    </row>
    <row r="60" spans="1:15" ht="16.5" thickBot="1" x14ac:dyDescent="0.3">
      <c r="A60" s="55"/>
      <c r="B60" s="9" t="s">
        <v>41</v>
      </c>
      <c r="C60" s="2"/>
      <c r="D60" s="84">
        <v>0.3</v>
      </c>
      <c r="E60" s="84"/>
      <c r="F60" s="83">
        <v>0.7</v>
      </c>
      <c r="G60" s="7">
        <f>D60*F60</f>
        <v>0.21</v>
      </c>
      <c r="I60" s="51"/>
      <c r="J60" s="52"/>
      <c r="K60" s="53"/>
    </row>
    <row r="61" spans="1:15" x14ac:dyDescent="0.25">
      <c r="I61" s="49"/>
      <c r="J61" s="49"/>
      <c r="K61" s="49"/>
    </row>
    <row r="62" spans="1:15" ht="16.5" thickBot="1" x14ac:dyDescent="0.3"/>
    <row r="63" spans="1:15" s="1" customFormat="1" ht="45.75" customHeight="1" thickBot="1" x14ac:dyDescent="0.3">
      <c r="A63" s="32" t="s">
        <v>17</v>
      </c>
      <c r="B63" s="33" t="s">
        <v>6</v>
      </c>
      <c r="C63" s="34" t="s">
        <v>7</v>
      </c>
      <c r="D63" s="35" t="s">
        <v>8</v>
      </c>
      <c r="E63" s="35" t="s">
        <v>9</v>
      </c>
      <c r="F63" s="35" t="s">
        <v>18</v>
      </c>
      <c r="G63" s="35" t="s">
        <v>10</v>
      </c>
      <c r="H63" s="35" t="s">
        <v>11</v>
      </c>
      <c r="I63" s="35" t="s">
        <v>57</v>
      </c>
      <c r="J63" s="36" t="s">
        <v>12</v>
      </c>
    </row>
    <row r="64" spans="1:15" ht="39" customHeight="1" x14ac:dyDescent="0.25">
      <c r="A64" s="67">
        <v>1</v>
      </c>
      <c r="B64" s="76" t="s">
        <v>13</v>
      </c>
      <c r="C64" s="21">
        <v>2</v>
      </c>
      <c r="D64" s="2">
        <f>C3</f>
        <v>6500</v>
      </c>
      <c r="E64" s="21">
        <v>2</v>
      </c>
      <c r="F64" s="37"/>
      <c r="G64" s="2">
        <f>C64*D64*E64</f>
        <v>26000</v>
      </c>
      <c r="H64" s="2" t="s">
        <v>45</v>
      </c>
      <c r="I64" s="37"/>
      <c r="J64" s="37"/>
    </row>
    <row r="65" spans="1:10" ht="22.5" customHeight="1" x14ac:dyDescent="0.25">
      <c r="A65" s="68"/>
      <c r="B65" s="70"/>
      <c r="C65" s="37"/>
      <c r="D65" s="77" t="s">
        <v>19</v>
      </c>
      <c r="E65" s="77"/>
      <c r="F65" s="31">
        <v>0.5</v>
      </c>
      <c r="G65" s="10">
        <f>G64*F65</f>
        <v>13000</v>
      </c>
      <c r="H65" s="2" t="s">
        <v>45</v>
      </c>
      <c r="I65" s="10">
        <v>1249.0999999999999</v>
      </c>
      <c r="J65" s="10">
        <f>G65*I65/100</f>
        <v>162382.99999999997</v>
      </c>
    </row>
    <row r="66" spans="1:10" ht="39" customHeight="1" x14ac:dyDescent="0.25">
      <c r="A66" s="68">
        <v>2</v>
      </c>
      <c r="B66" s="69" t="s">
        <v>14</v>
      </c>
      <c r="C66" s="21">
        <v>2</v>
      </c>
      <c r="D66" s="2">
        <f>C3</f>
        <v>6500</v>
      </c>
      <c r="E66" s="21">
        <v>1</v>
      </c>
      <c r="F66" s="2"/>
      <c r="G66" s="2">
        <f>C66*D66*E66</f>
        <v>13000</v>
      </c>
      <c r="H66" s="2" t="s">
        <v>45</v>
      </c>
      <c r="I66" s="42"/>
      <c r="J66" s="42"/>
    </row>
    <row r="67" spans="1:10" ht="20.25" customHeight="1" x14ac:dyDescent="0.25">
      <c r="A67" s="68"/>
      <c r="B67" s="70"/>
      <c r="C67" s="2"/>
      <c r="D67" s="2"/>
      <c r="E67" s="2"/>
      <c r="F67" s="31">
        <v>0.5</v>
      </c>
      <c r="G67" s="10">
        <f>G66*F67</f>
        <v>6500</v>
      </c>
      <c r="H67" s="2" t="s">
        <v>45</v>
      </c>
      <c r="I67" s="10">
        <v>635</v>
      </c>
      <c r="J67" s="10">
        <f>G67*I67/100</f>
        <v>41275</v>
      </c>
    </row>
    <row r="68" spans="1:10" ht="30.75" customHeight="1" x14ac:dyDescent="0.25">
      <c r="A68" s="55">
        <v>3</v>
      </c>
      <c r="B68" s="74" t="s">
        <v>15</v>
      </c>
      <c r="C68" s="21">
        <v>2</v>
      </c>
      <c r="D68" s="2">
        <f>C3</f>
        <v>6500</v>
      </c>
      <c r="E68" s="21">
        <v>0.5</v>
      </c>
      <c r="F68" s="2"/>
      <c r="G68" s="2">
        <f>E68*D68*C68</f>
        <v>6500</v>
      </c>
      <c r="H68" s="2" t="s">
        <v>45</v>
      </c>
      <c r="I68" s="42"/>
      <c r="J68" s="42"/>
    </row>
    <row r="69" spans="1:10" ht="21" customHeight="1" x14ac:dyDescent="0.25">
      <c r="A69" s="55"/>
      <c r="B69" s="75"/>
      <c r="C69" s="2"/>
      <c r="D69" s="2"/>
      <c r="E69" s="2"/>
      <c r="F69" s="31">
        <v>0.3</v>
      </c>
      <c r="G69" s="10">
        <f>G68*F69</f>
        <v>1950</v>
      </c>
      <c r="H69" s="2" t="s">
        <v>45</v>
      </c>
      <c r="I69" s="10">
        <v>13.45</v>
      </c>
      <c r="J69" s="14">
        <f>G69*I69</f>
        <v>26227.5</v>
      </c>
    </row>
    <row r="70" spans="1:10" ht="79.5" thickBot="1" x14ac:dyDescent="0.3">
      <c r="A70" s="2">
        <v>4</v>
      </c>
      <c r="B70" s="38" t="s">
        <v>16</v>
      </c>
      <c r="C70" s="29">
        <v>5</v>
      </c>
      <c r="D70" s="39"/>
      <c r="E70" s="39"/>
      <c r="F70" s="39"/>
      <c r="G70" s="39"/>
      <c r="H70" s="37"/>
      <c r="I70" s="10">
        <v>2000</v>
      </c>
      <c r="J70" s="10">
        <f>C70*I70</f>
        <v>10000</v>
      </c>
    </row>
    <row r="71" spans="1:10" ht="58.5" customHeight="1" thickBot="1" x14ac:dyDescent="0.3">
      <c r="A71" s="55">
        <v>5</v>
      </c>
      <c r="B71" s="74" t="s">
        <v>20</v>
      </c>
      <c r="C71" s="25" t="s">
        <v>47</v>
      </c>
      <c r="D71" s="26" t="s">
        <v>50</v>
      </c>
      <c r="E71" s="26" t="s">
        <v>48</v>
      </c>
      <c r="F71" s="26" t="s">
        <v>49</v>
      </c>
      <c r="G71" s="27" t="s">
        <v>10</v>
      </c>
      <c r="H71" s="15"/>
      <c r="I71" s="71"/>
      <c r="J71" s="71"/>
    </row>
    <row r="72" spans="1:10" ht="18.75" x14ac:dyDescent="0.25">
      <c r="A72" s="55"/>
      <c r="B72" s="75"/>
      <c r="C72" s="20">
        <v>0</v>
      </c>
      <c r="D72" s="12"/>
      <c r="E72" s="81">
        <f>G6+G7+G8</f>
        <v>1.0399999999999998</v>
      </c>
      <c r="F72" s="81"/>
      <c r="G72" s="81"/>
      <c r="H72" s="2" t="s">
        <v>46</v>
      </c>
      <c r="I72" s="72"/>
      <c r="J72" s="72"/>
    </row>
    <row r="73" spans="1:10" ht="18.75" x14ac:dyDescent="0.25">
      <c r="A73" s="55"/>
      <c r="B73" s="75"/>
      <c r="C73" s="15">
        <v>500</v>
      </c>
      <c r="D73" s="2">
        <f>C9</f>
        <v>500</v>
      </c>
      <c r="E73" s="6">
        <f>G10+G12</f>
        <v>0.98999999999999988</v>
      </c>
      <c r="F73" s="6">
        <f t="shared" ref="F73:F78" si="0">AVERAGE(E72:E73)</f>
        <v>1.0149999999999999</v>
      </c>
      <c r="G73" s="6">
        <f>D73*F73</f>
        <v>507.49999999999994</v>
      </c>
      <c r="H73" s="2" t="s">
        <v>46</v>
      </c>
      <c r="I73" s="72"/>
      <c r="J73" s="72"/>
    </row>
    <row r="74" spans="1:10" ht="18.75" x14ac:dyDescent="0.25">
      <c r="A74" s="55"/>
      <c r="B74" s="75"/>
      <c r="C74" s="15">
        <v>1000</v>
      </c>
      <c r="D74" s="2">
        <f>C13</f>
        <v>500</v>
      </c>
      <c r="E74" s="6">
        <f>G14+G15</f>
        <v>1.1125</v>
      </c>
      <c r="F74" s="6">
        <f t="shared" si="0"/>
        <v>1.05125</v>
      </c>
      <c r="G74" s="6">
        <f t="shared" ref="G74:G85" si="1">D74*F74</f>
        <v>525.625</v>
      </c>
      <c r="H74" s="2" t="s">
        <v>46</v>
      </c>
      <c r="I74" s="72"/>
      <c r="J74" s="72"/>
    </row>
    <row r="75" spans="1:10" ht="18.75" x14ac:dyDescent="0.25">
      <c r="A75" s="55"/>
      <c r="B75" s="75"/>
      <c r="C75" s="15">
        <v>1500</v>
      </c>
      <c r="D75" s="2">
        <f>C16</f>
        <v>500</v>
      </c>
      <c r="E75" s="6">
        <f>G17+G18+G19</f>
        <v>1.04</v>
      </c>
      <c r="F75" s="6">
        <f t="shared" si="0"/>
        <v>1.0762499999999999</v>
      </c>
      <c r="G75" s="6">
        <f t="shared" si="1"/>
        <v>538.125</v>
      </c>
      <c r="H75" s="2" t="s">
        <v>46</v>
      </c>
      <c r="I75" s="72"/>
      <c r="J75" s="72"/>
    </row>
    <row r="76" spans="1:10" ht="18.75" x14ac:dyDescent="0.25">
      <c r="A76" s="55"/>
      <c r="B76" s="75"/>
      <c r="C76" s="15">
        <v>2000</v>
      </c>
      <c r="D76" s="2">
        <f>C20</f>
        <v>500</v>
      </c>
      <c r="E76" s="6">
        <f>G21+G22+G23</f>
        <v>0.8600000000000001</v>
      </c>
      <c r="F76" s="6">
        <f t="shared" si="0"/>
        <v>0.95000000000000007</v>
      </c>
      <c r="G76" s="6">
        <f t="shared" si="1"/>
        <v>475.00000000000006</v>
      </c>
      <c r="H76" s="2" t="s">
        <v>46</v>
      </c>
      <c r="I76" s="72"/>
      <c r="J76" s="72"/>
    </row>
    <row r="77" spans="1:10" ht="18.75" x14ac:dyDescent="0.25">
      <c r="A77" s="55"/>
      <c r="B77" s="75"/>
      <c r="C77" s="15">
        <v>2500</v>
      </c>
      <c r="D77" s="2">
        <f>C24</f>
        <v>500</v>
      </c>
      <c r="E77" s="6">
        <f>G25+G26+G27+G28</f>
        <v>2.0649999999999999</v>
      </c>
      <c r="F77" s="6">
        <f t="shared" si="0"/>
        <v>1.4624999999999999</v>
      </c>
      <c r="G77" s="6">
        <f t="shared" si="1"/>
        <v>731.25</v>
      </c>
      <c r="H77" s="2" t="s">
        <v>46</v>
      </c>
      <c r="I77" s="72"/>
      <c r="J77" s="72"/>
    </row>
    <row r="78" spans="1:10" ht="18.75" x14ac:dyDescent="0.25">
      <c r="A78" s="55"/>
      <c r="B78" s="75"/>
      <c r="C78" s="15">
        <v>3000</v>
      </c>
      <c r="D78" s="2">
        <f>C29</f>
        <v>500</v>
      </c>
      <c r="E78" s="6">
        <f>G30+G31</f>
        <v>1.2149999999999999</v>
      </c>
      <c r="F78" s="6">
        <f t="shared" si="0"/>
        <v>1.64</v>
      </c>
      <c r="G78" s="6">
        <f t="shared" si="1"/>
        <v>820</v>
      </c>
      <c r="H78" s="2" t="s">
        <v>46</v>
      </c>
      <c r="I78" s="72"/>
      <c r="J78" s="72"/>
    </row>
    <row r="79" spans="1:10" ht="18.75" x14ac:dyDescent="0.25">
      <c r="A79" s="55"/>
      <c r="B79" s="75"/>
      <c r="C79" s="15">
        <v>3500</v>
      </c>
      <c r="D79" s="2">
        <f>C32</f>
        <v>500</v>
      </c>
      <c r="E79" s="6">
        <f>G33+G34+G35</f>
        <v>0.49</v>
      </c>
      <c r="F79" s="6">
        <f>E78+E79</f>
        <v>1.7049999999999998</v>
      </c>
      <c r="G79" s="6">
        <f t="shared" si="1"/>
        <v>852.49999999999989</v>
      </c>
      <c r="H79" s="2" t="s">
        <v>46</v>
      </c>
      <c r="I79" s="72"/>
      <c r="J79" s="72"/>
    </row>
    <row r="80" spans="1:10" ht="18.75" x14ac:dyDescent="0.25">
      <c r="A80" s="55"/>
      <c r="B80" s="75"/>
      <c r="C80" s="15">
        <v>4000</v>
      </c>
      <c r="D80" s="2">
        <f>C36</f>
        <v>500</v>
      </c>
      <c r="E80" s="6">
        <f>G37+G38+G39</f>
        <v>1.64</v>
      </c>
      <c r="F80" s="6">
        <f>E79+E80</f>
        <v>2.13</v>
      </c>
      <c r="G80" s="6">
        <f t="shared" si="1"/>
        <v>1065</v>
      </c>
      <c r="H80" s="2" t="s">
        <v>46</v>
      </c>
      <c r="I80" s="72"/>
      <c r="J80" s="72"/>
    </row>
    <row r="81" spans="1:10" ht="18.75" x14ac:dyDescent="0.25">
      <c r="A81" s="55"/>
      <c r="B81" s="75"/>
      <c r="C81" s="15">
        <v>4500</v>
      </c>
      <c r="D81" s="2">
        <f>C40</f>
        <v>500</v>
      </c>
      <c r="E81" s="6">
        <f>G41+G42+G43</f>
        <v>1.74</v>
      </c>
      <c r="F81" s="6">
        <f>AVERAGE(E80:E81)</f>
        <v>1.69</v>
      </c>
      <c r="G81" s="6">
        <f t="shared" si="1"/>
        <v>845</v>
      </c>
      <c r="H81" s="2" t="s">
        <v>46</v>
      </c>
      <c r="I81" s="72"/>
      <c r="J81" s="72"/>
    </row>
    <row r="82" spans="1:10" ht="18.75" x14ac:dyDescent="0.25">
      <c r="A82" s="55"/>
      <c r="B82" s="75"/>
      <c r="C82" s="15">
        <v>5000</v>
      </c>
      <c r="D82" s="2">
        <f>C44</f>
        <v>500</v>
      </c>
      <c r="E82" s="6">
        <f>SUM(G45:G47)</f>
        <v>1.2225000000000001</v>
      </c>
      <c r="F82" s="6">
        <f>AVERAGE(E81:E82)</f>
        <v>1.4812500000000002</v>
      </c>
      <c r="G82" s="6">
        <f t="shared" si="1"/>
        <v>740.62500000000011</v>
      </c>
      <c r="H82" s="2" t="s">
        <v>46</v>
      </c>
      <c r="I82" s="72"/>
      <c r="J82" s="72"/>
    </row>
    <row r="83" spans="1:10" ht="18.75" x14ac:dyDescent="0.25">
      <c r="A83" s="55"/>
      <c r="B83" s="75"/>
      <c r="C83" s="15">
        <v>5500</v>
      </c>
      <c r="D83" s="2">
        <f>C48</f>
        <v>500</v>
      </c>
      <c r="E83" s="6">
        <f>SUM(G49:G51)</f>
        <v>2.06</v>
      </c>
      <c r="F83" s="6">
        <f>AVERAGE(E82:E83)</f>
        <v>1.6412500000000001</v>
      </c>
      <c r="G83" s="6">
        <f t="shared" si="1"/>
        <v>820.625</v>
      </c>
      <c r="H83" s="2" t="s">
        <v>46</v>
      </c>
      <c r="I83" s="72"/>
      <c r="J83" s="72"/>
    </row>
    <row r="84" spans="1:10" ht="18.75" x14ac:dyDescent="0.25">
      <c r="A84" s="55"/>
      <c r="B84" s="75"/>
      <c r="C84" s="15">
        <v>6000</v>
      </c>
      <c r="D84" s="2">
        <f>C52</f>
        <v>500</v>
      </c>
      <c r="E84" s="6">
        <f>SUM(G53:G55)</f>
        <v>0.8175</v>
      </c>
      <c r="F84" s="6">
        <f>AVERAGE(E83:E84)</f>
        <v>1.43875</v>
      </c>
      <c r="G84" s="6">
        <f t="shared" si="1"/>
        <v>719.375</v>
      </c>
      <c r="H84" s="2" t="s">
        <v>46</v>
      </c>
      <c r="I84" s="72"/>
      <c r="J84" s="72"/>
    </row>
    <row r="85" spans="1:10" ht="18.75" x14ac:dyDescent="0.25">
      <c r="A85" s="55"/>
      <c r="B85" s="75"/>
      <c r="C85" s="15">
        <v>6500</v>
      </c>
      <c r="D85" s="2">
        <f>C56</f>
        <v>500</v>
      </c>
      <c r="E85" s="6">
        <f>SUM(G57:G60)</f>
        <v>1.23</v>
      </c>
      <c r="F85" s="6">
        <f>AVERAGE(E84:E85)</f>
        <v>1.0237499999999999</v>
      </c>
      <c r="G85" s="6">
        <f t="shared" si="1"/>
        <v>511.87499999999994</v>
      </c>
      <c r="H85" s="2" t="s">
        <v>46</v>
      </c>
      <c r="I85" s="72"/>
      <c r="J85" s="72"/>
    </row>
    <row r="86" spans="1:10" ht="18.75" x14ac:dyDescent="0.25">
      <c r="A86" s="55"/>
      <c r="B86" s="75"/>
      <c r="C86" s="40"/>
      <c r="D86" s="37"/>
      <c r="E86" s="37"/>
      <c r="F86" s="10" t="s">
        <v>43</v>
      </c>
      <c r="G86" s="82">
        <f>SUM(G72:G85)</f>
        <v>9152.5</v>
      </c>
      <c r="H86" s="2" t="s">
        <v>46</v>
      </c>
      <c r="I86" s="73"/>
      <c r="J86" s="73"/>
    </row>
    <row r="87" spans="1:10" ht="18.75" x14ac:dyDescent="0.25">
      <c r="A87" s="55"/>
      <c r="B87" s="75"/>
      <c r="C87" s="40"/>
      <c r="D87" s="77" t="s">
        <v>19</v>
      </c>
      <c r="E87" s="77"/>
      <c r="F87" s="31">
        <v>0.75</v>
      </c>
      <c r="G87" s="82">
        <f>F87*G86</f>
        <v>6864.375</v>
      </c>
      <c r="H87" s="2" t="s">
        <v>46</v>
      </c>
      <c r="I87" s="10">
        <v>147.97</v>
      </c>
      <c r="J87" s="14">
        <f>G87*I87</f>
        <v>1015721.56875</v>
      </c>
    </row>
    <row r="88" spans="1:10" ht="34.5" customHeight="1" x14ac:dyDescent="0.25">
      <c r="A88" s="55">
        <v>6</v>
      </c>
      <c r="B88" s="75" t="s">
        <v>44</v>
      </c>
      <c r="C88" s="23" t="s">
        <v>53</v>
      </c>
      <c r="D88" s="23" t="s">
        <v>54</v>
      </c>
      <c r="E88" s="23" t="s">
        <v>55</v>
      </c>
      <c r="F88" s="23" t="s">
        <v>56</v>
      </c>
      <c r="G88" s="24" t="s">
        <v>10</v>
      </c>
      <c r="H88" s="2"/>
      <c r="I88" s="42"/>
      <c r="J88" s="42"/>
    </row>
    <row r="89" spans="1:10" ht="18.75" x14ac:dyDescent="0.25">
      <c r="A89" s="55"/>
      <c r="B89" s="75"/>
      <c r="C89" s="2">
        <v>1</v>
      </c>
      <c r="D89" s="2">
        <v>4</v>
      </c>
      <c r="E89" s="2">
        <v>3</v>
      </c>
      <c r="F89" s="2">
        <v>1.5</v>
      </c>
      <c r="G89" s="2">
        <f>C89*D89*E89*F89</f>
        <v>18</v>
      </c>
      <c r="H89" s="2" t="s">
        <v>46</v>
      </c>
      <c r="I89" s="10">
        <v>89.75</v>
      </c>
      <c r="J89" s="14">
        <f>G89*I89</f>
        <v>1615.5</v>
      </c>
    </row>
    <row r="90" spans="1:10" ht="31.5" x14ac:dyDescent="0.25">
      <c r="A90" s="2">
        <v>7</v>
      </c>
      <c r="B90" s="41" t="s">
        <v>51</v>
      </c>
      <c r="C90" s="37"/>
      <c r="D90" s="78" t="s">
        <v>19</v>
      </c>
      <c r="E90" s="79"/>
      <c r="F90" s="30">
        <v>0.9</v>
      </c>
      <c r="G90" s="16">
        <f>G87*F90</f>
        <v>6177.9375</v>
      </c>
      <c r="H90" s="2" t="s">
        <v>46</v>
      </c>
      <c r="I90" s="10">
        <v>118.75</v>
      </c>
      <c r="J90" s="14">
        <f>G90*I90</f>
        <v>733630.078125</v>
      </c>
    </row>
    <row r="91" spans="1:10" ht="18.75" x14ac:dyDescent="0.25">
      <c r="A91" s="80" t="s">
        <v>52</v>
      </c>
      <c r="B91" s="80"/>
      <c r="C91" s="80"/>
      <c r="D91" s="80"/>
      <c r="E91" s="80"/>
      <c r="F91" s="80"/>
      <c r="G91" s="80"/>
      <c r="H91" s="80"/>
      <c r="I91" s="80"/>
      <c r="J91" s="28">
        <f>SUM(J65:J90)</f>
        <v>1990852.6468749999</v>
      </c>
    </row>
  </sheetData>
  <mergeCells count="56">
    <mergeCell ref="D90:E90"/>
    <mergeCell ref="A91:I91"/>
    <mergeCell ref="A88:A89"/>
    <mergeCell ref="B88:B89"/>
    <mergeCell ref="A71:A87"/>
    <mergeCell ref="B71:B87"/>
    <mergeCell ref="D87:E87"/>
    <mergeCell ref="A13:A15"/>
    <mergeCell ref="A16:A19"/>
    <mergeCell ref="A20:A23"/>
    <mergeCell ref="A52:A55"/>
    <mergeCell ref="A56:A60"/>
    <mergeCell ref="A24:A28"/>
    <mergeCell ref="A29:A31"/>
    <mergeCell ref="A32:A35"/>
    <mergeCell ref="A36:A39"/>
    <mergeCell ref="A40:A43"/>
    <mergeCell ref="A44:A47"/>
    <mergeCell ref="A48:A51"/>
    <mergeCell ref="A64:A65"/>
    <mergeCell ref="A66:A67"/>
    <mergeCell ref="B66:B67"/>
    <mergeCell ref="J71:J86"/>
    <mergeCell ref="D35:E35"/>
    <mergeCell ref="A68:A69"/>
    <mergeCell ref="B68:B69"/>
    <mergeCell ref="I71:I86"/>
    <mergeCell ref="B64:B65"/>
    <mergeCell ref="D54:E54"/>
    <mergeCell ref="D65:E65"/>
    <mergeCell ref="D38:E38"/>
    <mergeCell ref="D43:E43"/>
    <mergeCell ref="D46:E46"/>
    <mergeCell ref="D47:E47"/>
    <mergeCell ref="D50:E50"/>
    <mergeCell ref="D51:E51"/>
    <mergeCell ref="D60:E60"/>
    <mergeCell ref="D59:E59"/>
    <mergeCell ref="D22:E22"/>
    <mergeCell ref="D23:E23"/>
    <mergeCell ref="D31:E31"/>
    <mergeCell ref="D28:E28"/>
    <mergeCell ref="D39:E39"/>
    <mergeCell ref="D33:E33"/>
    <mergeCell ref="D34:E34"/>
    <mergeCell ref="A5:A8"/>
    <mergeCell ref="A9:A12"/>
    <mergeCell ref="A4:C4"/>
    <mergeCell ref="A1:K1"/>
    <mergeCell ref="D11:E11"/>
    <mergeCell ref="D2:E2"/>
    <mergeCell ref="F4:G4"/>
    <mergeCell ref="D7:E7"/>
    <mergeCell ref="D12:E12"/>
    <mergeCell ref="D8:E8"/>
    <mergeCell ref="I2:K2"/>
  </mergeCells>
  <pageMargins left="0.7" right="0.7" top="0.75" bottom="0.75" header="0.3" footer="0.3"/>
  <pageSetup orientation="portrait" r:id="rId1"/>
  <ignoredErrors>
    <ignoredError sqref="F74:F75 J90:J91" evalError="1"/>
    <ignoredError sqref="G5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Desilting Canal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2015-06-05T18:17:20Z</dcterms:created>
  <dcterms:modified xsi:type="dcterms:W3CDTF">2023-09-21T08:20:02Z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2023-08-31T06:48:37Z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7d680103-c7b4-4ee6-af04-ed0510d42f18</vt:lpwstr>
  </property>
  <property fmtid="{D5CDD505-2E9C-101B-9397-08002B2CF9AE}" pid="8" name="MSIP_Label_defa4170-0d19-0005-0004-bc88714345d2_ContentBits">
    <vt:lpwstr>0</vt:lpwstr>
  </property>
</Properties>
</file>