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D:\nikki\Estimates\"/>
    </mc:Choice>
  </mc:AlternateContent>
  <xr:revisionPtr revIDLastSave="0" documentId="13_ncr:1_{C2D355E0-230C-4365-A4D3-0BDAF961BD9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Crate Stud (12 m, 4 Tier)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3" l="1"/>
  <c r="C33" i="3"/>
  <c r="B25" i="3"/>
  <c r="G19" i="3"/>
  <c r="B28" i="3"/>
  <c r="I48" i="3"/>
  <c r="E41" i="3"/>
  <c r="E43" i="3"/>
  <c r="D43" i="3"/>
  <c r="C43" i="3"/>
  <c r="F43" i="3" s="1"/>
  <c r="E42" i="3"/>
  <c r="D42" i="3"/>
  <c r="C42" i="3"/>
  <c r="D41" i="3"/>
  <c r="C41" i="3"/>
  <c r="D38" i="3"/>
  <c r="D37" i="3"/>
  <c r="E38" i="3"/>
  <c r="E37" i="3"/>
  <c r="E36" i="3"/>
  <c r="E35" i="3"/>
  <c r="D36" i="3"/>
  <c r="D35" i="3"/>
  <c r="C38" i="3"/>
  <c r="F38" i="3" s="1"/>
  <c r="C37" i="3"/>
  <c r="C36" i="3"/>
  <c r="C35" i="3"/>
  <c r="E33" i="3"/>
  <c r="F33" i="3"/>
  <c r="I33" i="3" s="1"/>
  <c r="F35" i="3" l="1"/>
  <c r="F41" i="3"/>
  <c r="F36" i="3"/>
  <c r="F37" i="3"/>
  <c r="F42" i="3"/>
  <c r="F44" i="3"/>
  <c r="I44" i="3" s="1"/>
  <c r="F39" i="3" l="1"/>
  <c r="I39" i="3"/>
  <c r="F45" i="3"/>
  <c r="I45" i="3" l="1"/>
  <c r="F46" i="3"/>
  <c r="I46" i="3" s="1"/>
  <c r="I47" i="3" l="1"/>
  <c r="I49" i="3"/>
</calcChain>
</file>

<file path=xl/sharedStrings.xml><?xml version="1.0" encoding="utf-8"?>
<sst xmlns="http://schemas.openxmlformats.org/spreadsheetml/2006/main" count="58" uniqueCount="42">
  <si>
    <t>Item of work</t>
  </si>
  <si>
    <t>Amount
(Rs.)</t>
  </si>
  <si>
    <t>Number</t>
  </si>
  <si>
    <t>Width       (m)</t>
  </si>
  <si>
    <t>Length          (m)</t>
  </si>
  <si>
    <t>Qty.</t>
  </si>
  <si>
    <t>Total Qty</t>
  </si>
  <si>
    <t>Particulars of typical section</t>
  </si>
  <si>
    <t>S.No</t>
  </si>
  <si>
    <r>
      <t>Earth work in bulk excavation by mechanical means (hydraulic excavator) over areas (exceeding 30 cm in depth, 1.5 m in width as well as 10 m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on plan) including disposal of excavated earth lead upto 50 m and lift upto 1.5 m as directed by Engineer in-charge. All kind of soil:</t>
    </r>
  </si>
  <si>
    <r>
      <t>m</t>
    </r>
    <r>
      <rPr>
        <vertAlign val="superscript"/>
        <sz val="14"/>
        <color theme="1"/>
        <rFont val="Times New Roman"/>
        <family val="1"/>
      </rPr>
      <t>3</t>
    </r>
  </si>
  <si>
    <t>Height/ Depth
(m)</t>
  </si>
  <si>
    <t>Hand-picking stones in wire-crates; excluding cost of crates and stones</t>
  </si>
  <si>
    <t>Bottom Layer</t>
  </si>
  <si>
    <t>Top Layer</t>
  </si>
  <si>
    <t>Extra for every additional lift of 1.5m or part there of beyond 1.5m height for hand-picking of stones in wire-crates.</t>
  </si>
  <si>
    <t>Rate as per SOR 2022         (Rs/Unit)</t>
  </si>
  <si>
    <t>Unit     (m)</t>
  </si>
  <si>
    <t>Third Layer</t>
  </si>
  <si>
    <t>Second Layer</t>
  </si>
  <si>
    <t>Supply of Stone. (Qty. vide item no. 2)</t>
  </si>
  <si>
    <t>Carriage of material avg. 40 km by mechanical Transport.  (Qty vide item no. 4)</t>
  </si>
  <si>
    <t>Add cost of Gabion Crate 28 no.</t>
  </si>
  <si>
    <t>Length (m)</t>
  </si>
  <si>
    <t>Width (m)</t>
  </si>
  <si>
    <t>Height/ Depth (m)</t>
  </si>
  <si>
    <t>Figure:- X-Section of Stud</t>
  </si>
  <si>
    <t>Total Cost</t>
  </si>
  <si>
    <t xml:space="preserve"> </t>
  </si>
  <si>
    <t>Bottom</t>
  </si>
  <si>
    <t>Second</t>
  </si>
  <si>
    <t>Third</t>
  </si>
  <si>
    <t>Top</t>
  </si>
  <si>
    <t>Depth of Excavation</t>
  </si>
  <si>
    <t>N.S.L</t>
  </si>
  <si>
    <t>Size of Crate</t>
  </si>
  <si>
    <t>Number of Crates in Bottom Layer</t>
  </si>
  <si>
    <t>Number of Crates in Second Layer</t>
  </si>
  <si>
    <t>Number of Crates in Third Layer</t>
  </si>
  <si>
    <t>Number of Crates in Top Layer</t>
  </si>
  <si>
    <t>Typical estimate for construction of Crate Stud (Length = 12 m ; Four Tier)</t>
  </si>
  <si>
    <r>
      <rPr>
        <b/>
        <sz val="16"/>
        <color indexed="8"/>
        <rFont val="Times New Roman"/>
        <family val="1"/>
      </rPr>
      <t>S.No</t>
    </r>
    <r>
      <rPr>
        <sz val="16"/>
        <color indexed="8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</si>
</sst>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5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5" fillId="5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indent="12"/>
    </xf>
    <xf numFmtId="1" fontId="3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indent="6"/>
    </xf>
    <xf numFmtId="0" fontId="6" fillId="0" borderId="0" xfId="0" applyFont="1" applyAlignment="1">
      <alignment horizontal="right" indent="21"/>
    </xf>
    <xf numFmtId="0" fontId="6" fillId="0" borderId="0" xfId="0" applyFont="1" applyAlignment="1">
      <alignment horizontal="left" vertical="center" indent="3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vertical="top"/>
    </xf>
    <xf numFmtId="1" fontId="4" fillId="0" borderId="0" xfId="0" applyNumberFormat="1" applyFont="1" applyAlignment="1">
      <alignment vertical="center"/>
    </xf>
    <xf numFmtId="0" fontId="5" fillId="5" borderId="2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3" fillId="0" borderId="2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1" fontId="4" fillId="0" borderId="1" xfId="0" applyNumberFormat="1" applyFont="1" applyBorder="1" applyAlignment="1">
      <alignment vertical="center"/>
    </xf>
    <xf numFmtId="0" fontId="5" fillId="0" borderId="1" xfId="0" applyFont="1" applyBorder="1"/>
    <xf numFmtId="2" fontId="5" fillId="5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2" fontId="4" fillId="0" borderId="1" xfId="1" applyNumberFormat="1" applyFont="1" applyBorder="1" applyAlignment="1">
      <alignment horizontal="center" vertical="center"/>
    </xf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14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vertical="center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0" xfId="0" applyFont="1"/>
    <xf numFmtId="1" fontId="16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6" borderId="0" xfId="0" applyFont="1" applyFill="1" applyAlignment="1">
      <alignment horizontal="center"/>
    </xf>
    <xf numFmtId="1" fontId="16" fillId="2" borderId="2" xfId="0" applyNumberFormat="1" applyFont="1" applyFill="1" applyBorder="1" applyAlignment="1">
      <alignment horizontal="right" vertical="center"/>
    </xf>
    <xf numFmtId="1" fontId="16" fillId="2" borderId="3" xfId="0" applyNumberFormat="1" applyFont="1" applyFill="1" applyBorder="1" applyAlignment="1">
      <alignment horizontal="right" vertical="center"/>
    </xf>
    <xf numFmtId="1" fontId="16" fillId="2" borderId="4" xfId="0" applyNumberFormat="1" applyFont="1" applyFill="1" applyBorder="1" applyAlignment="1">
      <alignment horizontal="right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416579</xdr:colOff>
      <xdr:row>36</xdr:row>
      <xdr:rowOff>0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2168748" y="219038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2937994</xdr:colOff>
      <xdr:row>27</xdr:row>
      <xdr:rowOff>1</xdr:rowOff>
    </xdr:from>
    <xdr:to>
      <xdr:col>1</xdr:col>
      <xdr:colOff>4064895</xdr:colOff>
      <xdr:row>27</xdr:row>
      <xdr:rowOff>1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492766CC-1127-4EE7-8B85-90B2975D2E90}"/>
            </a:ext>
          </a:extLst>
        </xdr:cNvPr>
        <xdr:cNvCxnSpPr/>
      </xdr:nvCxnSpPr>
      <xdr:spPr bwMode="auto">
        <a:xfrm flipV="1">
          <a:off x="3447783" y="6841902"/>
          <a:ext cx="1126901" cy="0"/>
        </a:xfrm>
        <a:prstGeom prst="straightConnector1">
          <a:avLst/>
        </a:prstGeom>
        <a:pattFill prst="openDmnd">
          <a:fgClr>
            <a:schemeClr val="accent1"/>
          </a:fgClr>
          <a:bgClr>
            <a:schemeClr val="bg1"/>
          </a:bgClr>
        </a:pattFill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2803838</xdr:colOff>
      <xdr:row>10</xdr:row>
      <xdr:rowOff>156295</xdr:rowOff>
    </xdr:from>
    <xdr:to>
      <xdr:col>6</xdr:col>
      <xdr:colOff>429296</xdr:colOff>
      <xdr:row>26</xdr:row>
      <xdr:rowOff>147571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C8AC9D4F-09E3-E694-2793-B5C67FE9341D}"/>
            </a:ext>
          </a:extLst>
        </xdr:cNvPr>
        <xdr:cNvGrpSpPr/>
      </xdr:nvGrpSpPr>
      <xdr:grpSpPr>
        <a:xfrm>
          <a:off x="3313627" y="3188196"/>
          <a:ext cx="5513768" cy="3854938"/>
          <a:chOff x="3313627" y="2893056"/>
          <a:chExt cx="5513768" cy="3854938"/>
        </a:xfrm>
      </xdr:grpSpPr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09C6AFCF-F953-40C3-B942-7730089BA6FB}"/>
              </a:ext>
            </a:extLst>
          </xdr:cNvPr>
          <xdr:cNvSpPr/>
        </xdr:nvSpPr>
        <xdr:spPr>
          <a:xfrm>
            <a:off x="6613839" y="5822324"/>
            <a:ext cx="1033272" cy="925668"/>
          </a:xfrm>
          <a:prstGeom prst="rect">
            <a:avLst/>
          </a:prstGeom>
          <a:pattFill prst="openDmnd">
            <a:fgClr>
              <a:schemeClr val="accent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0" name="Straight Arrow Connector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 bwMode="auto">
          <a:xfrm flipH="1">
            <a:off x="8827395" y="2893056"/>
            <a:ext cx="0" cy="3854938"/>
          </a:xfrm>
          <a:prstGeom prst="straightConnector1">
            <a:avLst/>
          </a:prstGeom>
          <a:pattFill prst="openDmnd">
            <a:fgClr>
              <a:schemeClr val="accent1"/>
            </a:fgClr>
            <a:bgClr>
              <a:schemeClr val="bg1"/>
            </a:bgClr>
          </a:pattFill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0" name="Rectangle 49">
            <a:extLst>
              <a:ext uri="{FF2B5EF4-FFF2-40B4-BE49-F238E27FC236}">
                <a16:creationId xmlns:a16="http://schemas.microsoft.com/office/drawing/2014/main" id="{1DBE436A-C710-463F-B3B9-D75792C9015D}"/>
              </a:ext>
            </a:extLst>
          </xdr:cNvPr>
          <xdr:cNvSpPr/>
        </xdr:nvSpPr>
        <xdr:spPr>
          <a:xfrm>
            <a:off x="5071059" y="2991657"/>
            <a:ext cx="1032992" cy="925669"/>
          </a:xfrm>
          <a:prstGeom prst="rect">
            <a:avLst/>
          </a:prstGeom>
          <a:pattFill prst="openDmnd">
            <a:fgClr>
              <a:schemeClr val="accent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665B1E03-EF24-40B6-BB24-05B970C81CD8}"/>
              </a:ext>
            </a:extLst>
          </xdr:cNvPr>
          <xdr:cNvCxnSpPr/>
        </xdr:nvCxnSpPr>
        <xdr:spPr bwMode="auto">
          <a:xfrm>
            <a:off x="3313627" y="5795493"/>
            <a:ext cx="0" cy="939085"/>
          </a:xfrm>
          <a:prstGeom prst="straightConnector1">
            <a:avLst/>
          </a:prstGeom>
          <a:pattFill prst="openDmnd">
            <a:fgClr>
              <a:schemeClr val="accent1"/>
            </a:fgClr>
            <a:bgClr>
              <a:schemeClr val="bg1"/>
            </a:bgClr>
          </a:pattFill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E8F55B70-817D-4BF7-BB26-D864D05A9411}"/>
              </a:ext>
            </a:extLst>
          </xdr:cNvPr>
          <xdr:cNvSpPr/>
        </xdr:nvSpPr>
        <xdr:spPr>
          <a:xfrm>
            <a:off x="6117466" y="2991654"/>
            <a:ext cx="1032992" cy="925669"/>
          </a:xfrm>
          <a:prstGeom prst="rect">
            <a:avLst/>
          </a:prstGeom>
          <a:pattFill prst="openDmnd">
            <a:fgClr>
              <a:schemeClr val="accent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2B033B5-B75C-4FB1-AC73-42DD7439BED6}"/>
              </a:ext>
            </a:extLst>
          </xdr:cNvPr>
          <xdr:cNvSpPr/>
        </xdr:nvSpPr>
        <xdr:spPr>
          <a:xfrm>
            <a:off x="4494186" y="3930749"/>
            <a:ext cx="1032992" cy="925668"/>
          </a:xfrm>
          <a:prstGeom prst="rect">
            <a:avLst/>
          </a:prstGeom>
          <a:pattFill prst="openDmnd">
            <a:fgClr>
              <a:schemeClr val="accent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F5AF4381-425B-492C-A9C8-453D43DB950C}"/>
              </a:ext>
            </a:extLst>
          </xdr:cNvPr>
          <xdr:cNvSpPr/>
        </xdr:nvSpPr>
        <xdr:spPr>
          <a:xfrm>
            <a:off x="5540598" y="3930740"/>
            <a:ext cx="1032992" cy="925668"/>
          </a:xfrm>
          <a:prstGeom prst="rect">
            <a:avLst/>
          </a:prstGeom>
          <a:pattFill prst="openDmnd">
            <a:fgClr>
              <a:schemeClr val="accent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DF20DD5E-CE7E-4E7F-9698-5A0D5BF68898}"/>
              </a:ext>
            </a:extLst>
          </xdr:cNvPr>
          <xdr:cNvSpPr/>
        </xdr:nvSpPr>
        <xdr:spPr>
          <a:xfrm>
            <a:off x="6587007" y="3930740"/>
            <a:ext cx="1033272" cy="925668"/>
          </a:xfrm>
          <a:prstGeom prst="rect">
            <a:avLst/>
          </a:prstGeom>
          <a:pattFill prst="openDmnd">
            <a:fgClr>
              <a:schemeClr val="accent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86444856-0F8C-4048-873E-E203802F09D6}"/>
              </a:ext>
            </a:extLst>
          </xdr:cNvPr>
          <xdr:cNvSpPr/>
        </xdr:nvSpPr>
        <xdr:spPr>
          <a:xfrm>
            <a:off x="4024649" y="4883241"/>
            <a:ext cx="1032992" cy="925668"/>
          </a:xfrm>
          <a:prstGeom prst="rect">
            <a:avLst/>
          </a:prstGeom>
          <a:pattFill prst="openDmnd">
            <a:fgClr>
              <a:schemeClr val="accent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FB05E7C8-AA38-4788-8FB7-830F1BF875D7}"/>
              </a:ext>
            </a:extLst>
          </xdr:cNvPr>
          <xdr:cNvSpPr/>
        </xdr:nvSpPr>
        <xdr:spPr>
          <a:xfrm>
            <a:off x="6104050" y="4883239"/>
            <a:ext cx="1032992" cy="925668"/>
          </a:xfrm>
          <a:prstGeom prst="rect">
            <a:avLst/>
          </a:prstGeom>
          <a:pattFill prst="openDmnd">
            <a:fgClr>
              <a:schemeClr val="accent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E41FDA5C-0FF5-4588-8523-25A6934512F8}"/>
              </a:ext>
            </a:extLst>
          </xdr:cNvPr>
          <xdr:cNvSpPr/>
        </xdr:nvSpPr>
        <xdr:spPr>
          <a:xfrm>
            <a:off x="7137043" y="4883239"/>
            <a:ext cx="1033272" cy="925668"/>
          </a:xfrm>
          <a:prstGeom prst="rect">
            <a:avLst/>
          </a:prstGeom>
          <a:pattFill prst="openDmnd">
            <a:fgClr>
              <a:schemeClr val="accent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777F45E3-FFE2-4178-AE3C-F56818CF7FB5}"/>
              </a:ext>
            </a:extLst>
          </xdr:cNvPr>
          <xdr:cNvSpPr/>
        </xdr:nvSpPr>
        <xdr:spPr>
          <a:xfrm>
            <a:off x="5071057" y="4883240"/>
            <a:ext cx="1032992" cy="925668"/>
          </a:xfrm>
          <a:prstGeom prst="rect">
            <a:avLst/>
          </a:prstGeom>
          <a:pattFill prst="openDmnd">
            <a:fgClr>
              <a:schemeClr val="accent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C5CD1579-E3E4-4365-8CE3-D36AFA1842C2}"/>
              </a:ext>
            </a:extLst>
          </xdr:cNvPr>
          <xdr:cNvSpPr/>
        </xdr:nvSpPr>
        <xdr:spPr>
          <a:xfrm>
            <a:off x="3528276" y="5822324"/>
            <a:ext cx="1032992" cy="925668"/>
          </a:xfrm>
          <a:prstGeom prst="rect">
            <a:avLst/>
          </a:prstGeom>
          <a:pattFill prst="openDmnd">
            <a:fgClr>
              <a:schemeClr val="accent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CFF9AA3B-A468-443F-994B-A4DC21723B05}"/>
              </a:ext>
            </a:extLst>
          </xdr:cNvPr>
          <xdr:cNvSpPr/>
        </xdr:nvSpPr>
        <xdr:spPr>
          <a:xfrm>
            <a:off x="4561268" y="5822325"/>
            <a:ext cx="1032992" cy="925668"/>
          </a:xfrm>
          <a:prstGeom prst="rect">
            <a:avLst/>
          </a:prstGeom>
          <a:pattFill prst="openDmnd">
            <a:fgClr>
              <a:schemeClr val="accent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F03554B7-0584-4F02-A0C3-A766D52D9563}"/>
              </a:ext>
            </a:extLst>
          </xdr:cNvPr>
          <xdr:cNvSpPr/>
        </xdr:nvSpPr>
        <xdr:spPr>
          <a:xfrm>
            <a:off x="5607677" y="5822324"/>
            <a:ext cx="1032992" cy="925668"/>
          </a:xfrm>
          <a:prstGeom prst="rect">
            <a:avLst/>
          </a:prstGeom>
          <a:pattFill prst="openDmnd">
            <a:fgClr>
              <a:schemeClr val="accent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F5D81E20-51DE-4EA8-A282-7BF2D3AE503C}"/>
              </a:ext>
            </a:extLst>
          </xdr:cNvPr>
          <xdr:cNvSpPr/>
        </xdr:nvSpPr>
        <xdr:spPr>
          <a:xfrm>
            <a:off x="7646831" y="5808909"/>
            <a:ext cx="1032992" cy="925668"/>
          </a:xfrm>
          <a:prstGeom prst="rect">
            <a:avLst/>
          </a:prstGeom>
          <a:pattFill prst="openDmnd">
            <a:fgClr>
              <a:schemeClr val="accent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</xdr:col>
      <xdr:colOff>2173310</xdr:colOff>
      <xdr:row>25</xdr:row>
      <xdr:rowOff>0</xdr:rowOff>
    </xdr:from>
    <xdr:to>
      <xdr:col>8</xdr:col>
      <xdr:colOff>13416</xdr:colOff>
      <xdr:row>25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A1261BD8-9872-0055-1FC4-57AF291889D1}"/>
            </a:ext>
          </a:extLst>
        </xdr:cNvPr>
        <xdr:cNvCxnSpPr/>
      </xdr:nvCxnSpPr>
      <xdr:spPr bwMode="auto">
        <a:xfrm>
          <a:off x="2683099" y="6358944"/>
          <a:ext cx="7002887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ln w="28575"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topLeftCell="A10" zoomScale="71" zoomScaleNormal="71" workbookViewId="0">
      <selection activeCell="L22" sqref="L22"/>
    </sheetView>
  </sheetViews>
  <sheetFormatPr defaultRowHeight="18.75" x14ac:dyDescent="0.3"/>
  <cols>
    <col min="1" max="1" width="7.5703125" style="12" customWidth="1"/>
    <col min="2" max="2" width="66.5703125" style="4" customWidth="1"/>
    <col min="3" max="3" width="12" style="4" bestFit="1" customWidth="1"/>
    <col min="4" max="4" width="11.85546875" style="4" customWidth="1"/>
    <col min="5" max="5" width="12.7109375" style="4" customWidth="1"/>
    <col min="6" max="6" width="15.140625" style="12" customWidth="1"/>
    <col min="7" max="7" width="10.28515625" style="4" bestFit="1" customWidth="1"/>
    <col min="8" max="8" width="16.42578125" style="4" customWidth="1"/>
    <col min="9" max="9" width="16.28515625" style="4" customWidth="1"/>
    <col min="10" max="10" width="12.42578125" style="4" customWidth="1"/>
    <col min="11" max="13" width="9.140625" style="4"/>
    <col min="14" max="14" width="8.5703125" style="4" customWidth="1"/>
    <col min="15" max="15" width="9.140625" style="4" hidden="1" customWidth="1"/>
    <col min="16" max="16384" width="9.140625" style="4"/>
  </cols>
  <sheetData>
    <row r="1" spans="1:15" ht="41.25" customHeight="1" x14ac:dyDescent="0.3">
      <c r="A1" s="85" t="s">
        <v>40</v>
      </c>
      <c r="B1" s="86"/>
      <c r="C1" s="86"/>
      <c r="D1" s="86"/>
      <c r="E1" s="86"/>
      <c r="F1" s="86"/>
      <c r="G1" s="86"/>
      <c r="H1" s="86"/>
      <c r="I1" s="86"/>
      <c r="J1" s="72"/>
      <c r="K1" s="2"/>
      <c r="L1" s="2"/>
      <c r="M1" s="2"/>
      <c r="N1" s="2"/>
      <c r="O1" s="3"/>
    </row>
    <row r="2" spans="1:15" ht="40.5" x14ac:dyDescent="0.3">
      <c r="A2" s="73" t="s">
        <v>8</v>
      </c>
      <c r="B2" s="87" t="s">
        <v>7</v>
      </c>
      <c r="C2" s="87"/>
      <c r="D2" s="87"/>
      <c r="E2" s="87"/>
      <c r="F2" s="71" t="s">
        <v>23</v>
      </c>
      <c r="G2" s="71" t="s">
        <v>24</v>
      </c>
      <c r="H2" s="74" t="s">
        <v>25</v>
      </c>
      <c r="I2" s="68" t="s">
        <v>2</v>
      </c>
    </row>
    <row r="3" spans="1:15" x14ac:dyDescent="0.3">
      <c r="A3" s="19">
        <v>1</v>
      </c>
      <c r="B3" s="88" t="s">
        <v>35</v>
      </c>
      <c r="C3" s="88"/>
      <c r="D3" s="88"/>
      <c r="E3" s="88"/>
      <c r="F3" s="30">
        <v>6</v>
      </c>
      <c r="G3" s="33">
        <v>1.5</v>
      </c>
      <c r="H3" s="33">
        <v>1.5</v>
      </c>
      <c r="I3" s="30"/>
      <c r="J3" s="6"/>
      <c r="K3" s="6"/>
      <c r="L3" s="6"/>
      <c r="M3" s="6"/>
      <c r="N3" s="2"/>
      <c r="O3" s="2"/>
    </row>
    <row r="4" spans="1:15" ht="20.25" customHeight="1" x14ac:dyDescent="0.3">
      <c r="A4" s="19">
        <v>2</v>
      </c>
      <c r="B4" s="89" t="s">
        <v>33</v>
      </c>
      <c r="C4" s="89"/>
      <c r="D4" s="89"/>
      <c r="E4" s="89"/>
      <c r="F4" s="35"/>
      <c r="G4" s="34"/>
      <c r="H4" s="34">
        <v>1</v>
      </c>
      <c r="I4" s="46"/>
    </row>
    <row r="5" spans="1:15" ht="20.25" customHeight="1" x14ac:dyDescent="0.3">
      <c r="A5" s="19">
        <v>3</v>
      </c>
      <c r="B5" s="89" t="s">
        <v>36</v>
      </c>
      <c r="C5" s="89"/>
      <c r="D5" s="89"/>
      <c r="E5" s="89"/>
      <c r="F5" s="35"/>
      <c r="G5" s="34"/>
      <c r="H5" s="34"/>
      <c r="I5" s="46">
        <v>5</v>
      </c>
    </row>
    <row r="6" spans="1:15" ht="20.25" customHeight="1" x14ac:dyDescent="0.3">
      <c r="A6" s="19">
        <v>4</v>
      </c>
      <c r="B6" s="89" t="s">
        <v>37</v>
      </c>
      <c r="C6" s="89"/>
      <c r="D6" s="89"/>
      <c r="E6" s="89"/>
      <c r="F6" s="35"/>
      <c r="G6" s="34"/>
      <c r="H6" s="34"/>
      <c r="I6" s="46">
        <v>4</v>
      </c>
    </row>
    <row r="7" spans="1:15" ht="20.25" customHeight="1" x14ac:dyDescent="0.3">
      <c r="A7" s="19">
        <v>5</v>
      </c>
      <c r="B7" s="89" t="s">
        <v>38</v>
      </c>
      <c r="C7" s="89"/>
      <c r="D7" s="89"/>
      <c r="E7" s="89"/>
      <c r="F7" s="35"/>
      <c r="G7" s="34"/>
      <c r="H7" s="34"/>
      <c r="I7" s="46">
        <v>3</v>
      </c>
    </row>
    <row r="8" spans="1:15" ht="20.25" customHeight="1" x14ac:dyDescent="0.3">
      <c r="A8" s="19">
        <v>6</v>
      </c>
      <c r="B8" s="89" t="s">
        <v>39</v>
      </c>
      <c r="C8" s="89"/>
      <c r="D8" s="89"/>
      <c r="E8" s="89"/>
      <c r="F8" s="35"/>
      <c r="G8" s="34"/>
      <c r="H8" s="34"/>
      <c r="I8" s="46">
        <v>2</v>
      </c>
    </row>
    <row r="9" spans="1:15" ht="20.25" customHeight="1" x14ac:dyDescent="0.3">
      <c r="A9" s="5"/>
      <c r="B9" s="43"/>
      <c r="C9" s="44"/>
      <c r="D9" s="45"/>
      <c r="E9" s="45"/>
      <c r="F9" s="47"/>
    </row>
    <row r="10" spans="1:15" ht="18" customHeight="1" x14ac:dyDescent="0.3">
      <c r="A10" s="9"/>
      <c r="B10" s="8"/>
      <c r="C10" s="8"/>
      <c r="D10" s="8"/>
      <c r="E10" s="8"/>
      <c r="F10" s="6"/>
      <c r="G10" s="6"/>
      <c r="H10" s="6"/>
      <c r="I10" s="6"/>
      <c r="J10" s="6"/>
      <c r="K10" s="6"/>
      <c r="L10" s="6"/>
      <c r="M10" s="6"/>
      <c r="N10" s="2"/>
      <c r="O10" s="2"/>
    </row>
    <row r="11" spans="1:15" x14ac:dyDescent="0.3">
      <c r="A11" s="9"/>
      <c r="B11" s="8"/>
      <c r="C11" s="8"/>
      <c r="D11" s="8"/>
      <c r="E11" s="8"/>
      <c r="F11" s="6"/>
      <c r="G11" s="6"/>
      <c r="H11" s="6"/>
      <c r="I11" s="6"/>
      <c r="J11" s="6"/>
      <c r="K11" s="6"/>
      <c r="L11" s="6"/>
      <c r="M11" s="6"/>
      <c r="N11" s="2"/>
      <c r="O11" s="2"/>
    </row>
    <row r="12" spans="1:15" x14ac:dyDescent="0.3">
      <c r="A12" s="9"/>
      <c r="B12" s="8"/>
      <c r="C12" s="8"/>
      <c r="D12" s="8"/>
      <c r="E12" s="8"/>
      <c r="F12" s="6"/>
      <c r="G12" s="6"/>
      <c r="H12" s="6"/>
      <c r="I12" s="6"/>
      <c r="J12" s="6"/>
      <c r="K12" s="6"/>
      <c r="L12" s="6"/>
      <c r="M12" s="6"/>
      <c r="N12" s="2"/>
      <c r="O12" s="2"/>
    </row>
    <row r="13" spans="1:15" x14ac:dyDescent="0.3">
      <c r="A13" s="9"/>
      <c r="B13" s="36" t="s">
        <v>32</v>
      </c>
      <c r="C13" s="8"/>
      <c r="D13" s="8"/>
      <c r="E13" s="10"/>
      <c r="F13" s="6"/>
      <c r="G13" s="6"/>
      <c r="H13" s="6"/>
      <c r="K13" s="6"/>
      <c r="L13" s="6"/>
      <c r="M13" s="6"/>
      <c r="N13" s="2"/>
      <c r="O13" s="2"/>
    </row>
    <row r="14" spans="1:15" x14ac:dyDescent="0.3">
      <c r="A14" s="9"/>
      <c r="B14" s="8"/>
      <c r="C14" s="8"/>
      <c r="D14" s="8"/>
      <c r="E14" s="10"/>
      <c r="F14" s="6"/>
      <c r="G14" s="6"/>
      <c r="H14" s="6"/>
      <c r="K14" s="6"/>
      <c r="L14" s="6"/>
      <c r="M14" s="6"/>
      <c r="N14" s="2"/>
      <c r="O14" s="2"/>
    </row>
    <row r="15" spans="1:15" x14ac:dyDescent="0.3">
      <c r="A15" s="9"/>
      <c r="B15" s="8"/>
      <c r="C15" s="8"/>
      <c r="D15" s="8"/>
      <c r="E15" s="10"/>
      <c r="F15" s="6"/>
      <c r="H15" s="6"/>
      <c r="K15" s="6"/>
      <c r="L15" s="6"/>
      <c r="M15" s="6"/>
      <c r="N15" s="2"/>
      <c r="O15" s="2"/>
    </row>
    <row r="16" spans="1:15" x14ac:dyDescent="0.3">
      <c r="A16" s="9"/>
      <c r="B16" s="8"/>
      <c r="C16" s="8"/>
      <c r="D16" s="8"/>
      <c r="E16" s="10"/>
      <c r="F16" s="6"/>
      <c r="G16" s="6"/>
      <c r="H16" s="6"/>
      <c r="K16" s="6"/>
      <c r="L16" s="6"/>
      <c r="M16" s="6"/>
      <c r="N16" s="2"/>
      <c r="O16" s="2"/>
    </row>
    <row r="17" spans="1:15" x14ac:dyDescent="0.3">
      <c r="A17" s="9"/>
      <c r="B17" s="40" t="s">
        <v>31</v>
      </c>
      <c r="C17" s="8"/>
      <c r="D17" s="8"/>
      <c r="E17" s="10"/>
      <c r="F17" s="6"/>
      <c r="G17" s="6"/>
      <c r="H17" s="6"/>
      <c r="K17" s="6"/>
      <c r="L17" s="6"/>
      <c r="M17" s="6"/>
      <c r="N17" s="2"/>
      <c r="O17" s="2"/>
    </row>
    <row r="18" spans="1:15" x14ac:dyDescent="0.3">
      <c r="A18" s="9"/>
      <c r="B18" s="8"/>
      <c r="C18" s="8"/>
      <c r="D18" s="8"/>
      <c r="E18" s="10"/>
      <c r="F18" s="6"/>
      <c r="G18" s="6"/>
      <c r="H18" s="6"/>
      <c r="K18" s="6"/>
      <c r="L18" s="6"/>
      <c r="M18" s="6"/>
      <c r="N18" s="2"/>
      <c r="O18" s="2"/>
    </row>
    <row r="19" spans="1:15" x14ac:dyDescent="0.3">
      <c r="A19" s="9"/>
      <c r="B19" s="8"/>
      <c r="C19" s="8"/>
      <c r="D19" s="8"/>
      <c r="E19" s="10"/>
      <c r="F19" s="6"/>
      <c r="G19" s="36">
        <f>H3+H3+H3+H3</f>
        <v>6</v>
      </c>
      <c r="H19" s="6"/>
      <c r="K19" s="6"/>
      <c r="L19" s="6"/>
      <c r="M19" s="6"/>
      <c r="N19" s="2"/>
      <c r="O19" s="2"/>
    </row>
    <row r="20" spans="1:15" x14ac:dyDescent="0.3">
      <c r="A20" s="9"/>
      <c r="B20" s="8"/>
      <c r="C20" s="8"/>
      <c r="D20" s="8"/>
      <c r="E20" s="10"/>
      <c r="F20" s="6"/>
      <c r="G20" s="6"/>
      <c r="H20" s="6"/>
      <c r="K20" s="6"/>
      <c r="L20" s="6"/>
      <c r="M20" s="6"/>
      <c r="N20" s="2"/>
      <c r="O20" s="2"/>
    </row>
    <row r="21" spans="1:15" x14ac:dyDescent="0.3">
      <c r="A21" s="9"/>
      <c r="B21" s="8"/>
      <c r="C21" s="8"/>
      <c r="D21" s="8"/>
      <c r="E21" s="10"/>
      <c r="F21" s="6"/>
      <c r="G21" s="6"/>
      <c r="H21" s="6"/>
      <c r="K21" s="6"/>
      <c r="L21" s="6"/>
      <c r="M21" s="6"/>
      <c r="N21" s="2"/>
      <c r="O21" s="2"/>
    </row>
    <row r="22" spans="1:15" x14ac:dyDescent="0.3">
      <c r="A22" s="9"/>
      <c r="B22" s="37" t="s">
        <v>30</v>
      </c>
      <c r="C22" s="8"/>
      <c r="D22" s="8"/>
      <c r="E22" s="10"/>
      <c r="F22" s="6"/>
      <c r="G22" s="6"/>
      <c r="H22" s="6"/>
      <c r="K22" s="6"/>
      <c r="L22" s="6"/>
      <c r="M22" s="6"/>
      <c r="N22" s="2"/>
      <c r="O22" s="2"/>
    </row>
    <row r="23" spans="1:15" x14ac:dyDescent="0.3">
      <c r="A23" s="9"/>
      <c r="B23" s="8"/>
      <c r="C23" s="8"/>
      <c r="D23" s="8"/>
      <c r="E23" s="10"/>
      <c r="F23" s="6"/>
      <c r="G23" s="6"/>
      <c r="H23" s="6"/>
      <c r="K23" s="6"/>
      <c r="L23" s="6"/>
      <c r="M23" s="6"/>
      <c r="N23" s="2"/>
      <c r="O23" s="2"/>
    </row>
    <row r="24" spans="1:15" x14ac:dyDescent="0.3">
      <c r="A24" s="9"/>
      <c r="B24" s="41" t="s">
        <v>29</v>
      </c>
      <c r="C24" s="8"/>
      <c r="D24" s="8"/>
      <c r="E24" s="10"/>
      <c r="F24" s="6"/>
      <c r="G24" s="6"/>
      <c r="H24" s="6"/>
      <c r="K24" s="6"/>
      <c r="L24" s="6"/>
      <c r="M24" s="6"/>
      <c r="N24" s="2"/>
      <c r="O24" s="2"/>
    </row>
    <row r="25" spans="1:15" x14ac:dyDescent="0.3">
      <c r="A25" s="9"/>
      <c r="B25" s="42">
        <f>H3</f>
        <v>1.5</v>
      </c>
      <c r="C25" s="8"/>
      <c r="D25" s="8"/>
      <c r="E25" s="10"/>
      <c r="F25" s="6"/>
      <c r="G25" s="6"/>
      <c r="H25" s="7" t="s">
        <v>34</v>
      </c>
      <c r="K25" s="6"/>
      <c r="L25" s="6"/>
      <c r="M25" s="6"/>
      <c r="N25" s="2"/>
      <c r="O25" s="2"/>
    </row>
    <row r="26" spans="1:15" x14ac:dyDescent="0.3">
      <c r="A26" s="9"/>
      <c r="B26" s="8"/>
      <c r="C26" s="8"/>
      <c r="D26" s="8"/>
      <c r="E26" s="10"/>
      <c r="F26" s="6"/>
      <c r="G26" s="6"/>
      <c r="H26" s="6"/>
      <c r="K26" s="6"/>
      <c r="L26" s="6"/>
      <c r="M26" s="6"/>
      <c r="N26" s="2"/>
      <c r="O26" s="2"/>
    </row>
    <row r="27" spans="1:15" x14ac:dyDescent="0.3">
      <c r="A27" s="9"/>
      <c r="B27" s="11"/>
      <c r="C27" s="8"/>
      <c r="D27" s="8"/>
      <c r="E27" s="21"/>
      <c r="F27" s="6"/>
      <c r="G27" s="6"/>
      <c r="H27" s="6"/>
      <c r="I27" s="108"/>
      <c r="J27" s="108"/>
      <c r="K27" s="108"/>
      <c r="L27" s="108"/>
      <c r="M27" s="6"/>
      <c r="N27" s="2"/>
      <c r="O27" s="2"/>
    </row>
    <row r="28" spans="1:15" x14ac:dyDescent="0.3">
      <c r="A28" s="9"/>
      <c r="B28" s="37">
        <f>G3</f>
        <v>1.5</v>
      </c>
      <c r="C28" s="8"/>
      <c r="D28" s="8"/>
      <c r="E28" s="8"/>
      <c r="F28" s="6"/>
      <c r="G28" s="6"/>
      <c r="H28" s="6"/>
      <c r="I28" s="108"/>
      <c r="J28" s="108"/>
      <c r="K28" s="108"/>
      <c r="L28" s="108"/>
      <c r="M28" s="6"/>
      <c r="N28" s="2"/>
      <c r="O28" s="2"/>
    </row>
    <row r="29" spans="1:15" x14ac:dyDescent="0.3">
      <c r="A29" s="9"/>
      <c r="B29" s="8"/>
      <c r="C29" s="81" t="s">
        <v>26</v>
      </c>
      <c r="D29" s="81"/>
      <c r="E29" s="81"/>
      <c r="F29" s="75"/>
      <c r="G29" s="6"/>
      <c r="H29" s="6"/>
      <c r="I29" s="22"/>
      <c r="J29" s="22"/>
      <c r="K29" s="23"/>
      <c r="L29" s="22"/>
      <c r="M29" s="6"/>
      <c r="N29" s="2"/>
      <c r="O29" s="2"/>
    </row>
    <row r="30" spans="1:15" x14ac:dyDescent="0.3">
      <c r="A30" s="9"/>
      <c r="B30" s="8"/>
      <c r="D30" s="8"/>
      <c r="E30" s="8"/>
      <c r="F30" s="6"/>
      <c r="G30" s="6"/>
      <c r="H30" s="6"/>
      <c r="I30" s="107"/>
      <c r="J30" s="107"/>
      <c r="K30" s="7"/>
      <c r="L30" s="6"/>
      <c r="M30" s="6"/>
      <c r="N30" s="2"/>
      <c r="O30" s="2"/>
    </row>
    <row r="32" spans="1:15" s="13" customFormat="1" ht="61.5" customHeight="1" x14ac:dyDescent="0.25">
      <c r="A32" s="67" t="s">
        <v>41</v>
      </c>
      <c r="B32" s="68" t="s">
        <v>0</v>
      </c>
      <c r="C32" s="69" t="s">
        <v>4</v>
      </c>
      <c r="D32" s="69" t="s">
        <v>3</v>
      </c>
      <c r="E32" s="70" t="s">
        <v>11</v>
      </c>
      <c r="F32" s="71" t="s">
        <v>5</v>
      </c>
      <c r="G32" s="71" t="s">
        <v>17</v>
      </c>
      <c r="H32" s="71" t="s">
        <v>16</v>
      </c>
      <c r="I32" s="71" t="s">
        <v>1</v>
      </c>
    </row>
    <row r="33" spans="1:14" ht="102" customHeight="1" x14ac:dyDescent="0.3">
      <c r="A33" s="29">
        <v>1</v>
      </c>
      <c r="B33" s="14" t="s">
        <v>9</v>
      </c>
      <c r="C33" s="24">
        <f>F3*2</f>
        <v>12</v>
      </c>
      <c r="D33" s="24">
        <f>G3*5</f>
        <v>7.5</v>
      </c>
      <c r="E33" s="52">
        <f>H4</f>
        <v>1</v>
      </c>
      <c r="F33" s="59">
        <f>C33*D33*E33</f>
        <v>90</v>
      </c>
      <c r="G33" s="15" t="s">
        <v>10</v>
      </c>
      <c r="H33" s="62">
        <v>187.3</v>
      </c>
      <c r="I33" s="32">
        <f>F33*H33</f>
        <v>16857</v>
      </c>
      <c r="N33" s="4" t="s">
        <v>28</v>
      </c>
    </row>
    <row r="34" spans="1:14" ht="37.5" x14ac:dyDescent="0.3">
      <c r="A34" s="112">
        <v>2</v>
      </c>
      <c r="B34" s="16" t="s">
        <v>12</v>
      </c>
      <c r="C34" s="90"/>
      <c r="D34" s="91"/>
      <c r="E34" s="92"/>
      <c r="F34" s="60"/>
      <c r="G34" s="56"/>
      <c r="H34" s="60"/>
      <c r="I34" s="101"/>
      <c r="J34" s="50"/>
    </row>
    <row r="35" spans="1:14" ht="22.5" x14ac:dyDescent="0.3">
      <c r="A35" s="112"/>
      <c r="B35" s="16" t="s">
        <v>13</v>
      </c>
      <c r="C35" s="15">
        <f>F3</f>
        <v>6</v>
      </c>
      <c r="D35" s="17">
        <f>G3</f>
        <v>1.5</v>
      </c>
      <c r="E35" s="53">
        <f>H3</f>
        <v>1.5</v>
      </c>
      <c r="F35" s="61">
        <f>C35*D35*E35*I5*2</f>
        <v>135</v>
      </c>
      <c r="G35" s="15" t="s">
        <v>10</v>
      </c>
      <c r="H35" s="62"/>
      <c r="I35" s="102"/>
    </row>
    <row r="36" spans="1:14" ht="22.5" x14ac:dyDescent="0.3">
      <c r="A36" s="112"/>
      <c r="B36" s="16" t="s">
        <v>19</v>
      </c>
      <c r="C36" s="15">
        <f>F3</f>
        <v>6</v>
      </c>
      <c r="D36" s="17">
        <f>G3</f>
        <v>1.5</v>
      </c>
      <c r="E36" s="53">
        <f>H3</f>
        <v>1.5</v>
      </c>
      <c r="F36" s="61">
        <f>C36*D36*E36*I6*2</f>
        <v>108</v>
      </c>
      <c r="G36" s="15" t="s">
        <v>10</v>
      </c>
      <c r="H36" s="62"/>
      <c r="I36" s="102"/>
    </row>
    <row r="37" spans="1:14" ht="22.5" x14ac:dyDescent="0.3">
      <c r="A37" s="112"/>
      <c r="B37" s="16" t="s">
        <v>18</v>
      </c>
      <c r="C37" s="15">
        <f>F3</f>
        <v>6</v>
      </c>
      <c r="D37" s="17">
        <f>G3</f>
        <v>1.5</v>
      </c>
      <c r="E37" s="53">
        <f>H3</f>
        <v>1.5</v>
      </c>
      <c r="F37" s="61">
        <f>C37*D37*E37*I7*2</f>
        <v>81</v>
      </c>
      <c r="G37" s="15" t="s">
        <v>10</v>
      </c>
      <c r="H37" s="65"/>
      <c r="I37" s="102"/>
    </row>
    <row r="38" spans="1:14" ht="22.5" x14ac:dyDescent="0.3">
      <c r="A38" s="112"/>
      <c r="B38" s="16" t="s">
        <v>14</v>
      </c>
      <c r="C38" s="25">
        <f>F3</f>
        <v>6</v>
      </c>
      <c r="D38" s="17">
        <f>G3</f>
        <v>1.5</v>
      </c>
      <c r="E38" s="53">
        <f>H3</f>
        <v>1.5</v>
      </c>
      <c r="F38" s="61">
        <f>C38*D38*E38*I8*2</f>
        <v>54</v>
      </c>
      <c r="G38" s="15" t="s">
        <v>10</v>
      </c>
      <c r="H38" s="66"/>
      <c r="I38" s="103"/>
    </row>
    <row r="39" spans="1:14" ht="22.5" x14ac:dyDescent="0.3">
      <c r="A39" s="112"/>
      <c r="B39" s="48"/>
      <c r="C39" s="49"/>
      <c r="D39" s="99" t="s">
        <v>6</v>
      </c>
      <c r="E39" s="100"/>
      <c r="F39" s="62">
        <f>SUM(F35:F38)</f>
        <v>378</v>
      </c>
      <c r="G39" s="15" t="s">
        <v>10</v>
      </c>
      <c r="H39" s="62">
        <v>371.15</v>
      </c>
      <c r="I39" s="39">
        <f>F39*H39</f>
        <v>140294.69999999998</v>
      </c>
    </row>
    <row r="40" spans="1:14" ht="42" customHeight="1" x14ac:dyDescent="0.3">
      <c r="A40" s="109">
        <v>3</v>
      </c>
      <c r="B40" s="27" t="s">
        <v>15</v>
      </c>
      <c r="C40" s="93"/>
      <c r="D40" s="94"/>
      <c r="E40" s="95"/>
      <c r="F40" s="63"/>
      <c r="G40" s="57"/>
      <c r="H40" s="63"/>
      <c r="I40" s="104"/>
      <c r="J40" s="51"/>
    </row>
    <row r="41" spans="1:14" ht="24" customHeight="1" x14ac:dyDescent="0.3">
      <c r="A41" s="110"/>
      <c r="B41" s="20" t="s">
        <v>19</v>
      </c>
      <c r="C41" s="15">
        <f>F3</f>
        <v>6</v>
      </c>
      <c r="D41" s="15">
        <f>G3</f>
        <v>1.5</v>
      </c>
      <c r="E41" s="54">
        <f>H3-H4</f>
        <v>0.5</v>
      </c>
      <c r="F41" s="61">
        <f>C41*D41*E41*2*I6</f>
        <v>36</v>
      </c>
      <c r="G41" s="15" t="s">
        <v>10</v>
      </c>
      <c r="H41" s="62"/>
      <c r="I41" s="105"/>
    </row>
    <row r="42" spans="1:14" ht="24" customHeight="1" x14ac:dyDescent="0.3">
      <c r="A42" s="110"/>
      <c r="B42" s="20" t="s">
        <v>18</v>
      </c>
      <c r="C42" s="15">
        <f>F3</f>
        <v>6</v>
      </c>
      <c r="D42" s="18">
        <f>G3</f>
        <v>1.5</v>
      </c>
      <c r="E42" s="54">
        <f>H3</f>
        <v>1.5</v>
      </c>
      <c r="F42" s="61">
        <f>C42*D42*E42*2*I7</f>
        <v>81</v>
      </c>
      <c r="G42" s="15" t="s">
        <v>10</v>
      </c>
      <c r="H42" s="62"/>
      <c r="I42" s="105"/>
    </row>
    <row r="43" spans="1:14" ht="23.25" customHeight="1" x14ac:dyDescent="0.3">
      <c r="A43" s="110"/>
      <c r="B43" s="20" t="s">
        <v>14</v>
      </c>
      <c r="C43" s="15">
        <f>F3</f>
        <v>6</v>
      </c>
      <c r="D43" s="18">
        <f>G3</f>
        <v>1.5</v>
      </c>
      <c r="E43" s="54">
        <f>H3</f>
        <v>1.5</v>
      </c>
      <c r="F43" s="61">
        <f>C43*D43*E43*2*I8</f>
        <v>54</v>
      </c>
      <c r="G43" s="15" t="s">
        <v>10</v>
      </c>
      <c r="H43" s="62"/>
      <c r="I43" s="106"/>
    </row>
    <row r="44" spans="1:14" ht="25.5" customHeight="1" x14ac:dyDescent="0.3">
      <c r="A44" s="111"/>
      <c r="B44" s="79"/>
      <c r="C44" s="80"/>
      <c r="D44" s="99" t="s">
        <v>6</v>
      </c>
      <c r="E44" s="100"/>
      <c r="F44" s="62">
        <f>SUM(F41:F43)</f>
        <v>171</v>
      </c>
      <c r="G44" s="15" t="s">
        <v>10</v>
      </c>
      <c r="H44" s="62">
        <v>81.400000000000006</v>
      </c>
      <c r="I44" s="39">
        <f>F44*H44</f>
        <v>13919.400000000001</v>
      </c>
    </row>
    <row r="45" spans="1:14" ht="22.5" x14ac:dyDescent="0.3">
      <c r="A45" s="19">
        <v>4</v>
      </c>
      <c r="B45" s="27" t="s">
        <v>20</v>
      </c>
      <c r="C45" s="77"/>
      <c r="D45" s="78"/>
      <c r="E45" s="55">
        <v>0.85</v>
      </c>
      <c r="F45" s="64">
        <f>E45*F39</f>
        <v>321.3</v>
      </c>
      <c r="G45" s="15" t="s">
        <v>10</v>
      </c>
      <c r="H45" s="62">
        <v>700</v>
      </c>
      <c r="I45" s="1">
        <f>F45*H45</f>
        <v>224910</v>
      </c>
    </row>
    <row r="46" spans="1:14" ht="38.25" customHeight="1" x14ac:dyDescent="0.3">
      <c r="A46" s="19">
        <v>5</v>
      </c>
      <c r="B46" s="27" t="s">
        <v>21</v>
      </c>
      <c r="C46" s="96"/>
      <c r="D46" s="97"/>
      <c r="E46" s="98"/>
      <c r="F46" s="62">
        <f>F45</f>
        <v>321.3</v>
      </c>
      <c r="G46" s="15" t="s">
        <v>10</v>
      </c>
      <c r="H46" s="62">
        <v>741.91</v>
      </c>
      <c r="I46" s="39">
        <f>F46*H46</f>
        <v>238375.68299999999</v>
      </c>
    </row>
    <row r="47" spans="1:14" ht="25.5" customHeight="1" x14ac:dyDescent="0.3">
      <c r="A47" s="27"/>
      <c r="B47" s="28"/>
      <c r="C47" s="96"/>
      <c r="D47" s="97"/>
      <c r="E47" s="98"/>
      <c r="F47" s="58"/>
      <c r="G47" s="38" t="s">
        <v>6</v>
      </c>
      <c r="H47" s="38"/>
      <c r="I47" s="39">
        <f>SUM(I33:I46)</f>
        <v>634356.78299999994</v>
      </c>
    </row>
    <row r="48" spans="1:14" x14ac:dyDescent="0.3">
      <c r="A48" s="19">
        <v>6</v>
      </c>
      <c r="B48" s="31" t="s">
        <v>22</v>
      </c>
      <c r="C48" s="96"/>
      <c r="D48" s="97"/>
      <c r="E48" s="98"/>
      <c r="F48" s="26">
        <v>28</v>
      </c>
      <c r="G48" s="15"/>
      <c r="H48" s="1">
        <v>10000</v>
      </c>
      <c r="I48" s="39">
        <f>F48*H48</f>
        <v>280000</v>
      </c>
    </row>
    <row r="49" spans="1:9" ht="20.25" customHeight="1" x14ac:dyDescent="0.3">
      <c r="A49" s="82" t="s">
        <v>27</v>
      </c>
      <c r="B49" s="83"/>
      <c r="C49" s="83"/>
      <c r="D49" s="83"/>
      <c r="E49" s="83"/>
      <c r="F49" s="83"/>
      <c r="G49" s="83"/>
      <c r="H49" s="84"/>
      <c r="I49" s="76">
        <f>I47+I48</f>
        <v>914356.78299999994</v>
      </c>
    </row>
  </sheetData>
  <mergeCells count="26">
    <mergeCell ref="I30:J30"/>
    <mergeCell ref="I27:L27"/>
    <mergeCell ref="I28:L28"/>
    <mergeCell ref="A40:A44"/>
    <mergeCell ref="A34:A39"/>
    <mergeCell ref="C48:E48"/>
    <mergeCell ref="D39:E39"/>
    <mergeCell ref="D44:E44"/>
    <mergeCell ref="I34:I38"/>
    <mergeCell ref="I40:I43"/>
    <mergeCell ref="C45:D45"/>
    <mergeCell ref="B44:C44"/>
    <mergeCell ref="C29:E29"/>
    <mergeCell ref="A49:H49"/>
    <mergeCell ref="A1:I1"/>
    <mergeCell ref="B2:E2"/>
    <mergeCell ref="B3:E3"/>
    <mergeCell ref="B4:E4"/>
    <mergeCell ref="B5:E5"/>
    <mergeCell ref="B6:E6"/>
    <mergeCell ref="B7:E7"/>
    <mergeCell ref="B8:E8"/>
    <mergeCell ref="C34:E34"/>
    <mergeCell ref="C40:E40"/>
    <mergeCell ref="C46:E46"/>
    <mergeCell ref="C47:E47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38" fitToHeight="0" orientation="portrait" r:id="rId1"/>
  <ignoredErrors>
    <ignoredError sqref="I4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Crate Stud (12 m, 4 Tier)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ceifcj</dc:creator>
  <cp:lastModifiedBy>lenovo</cp:lastModifiedBy>
  <cp:lastPrinted>2023-06-01T06:41:56Z</cp:lastPrinted>
  <dcterms:created xsi:type="dcterms:W3CDTF">2023-05-27T09:02:07Z</dcterms:created>
  <dcterms:modified xsi:type="dcterms:W3CDTF">2023-08-17T08:03:41Z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2023-06-04T13:00:45Z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a55bc020-9c1c-4cc0-a5bf-924bcdba6b58</vt:lpwstr>
  </property>
  <property fmtid="{D5CDD505-2E9C-101B-9397-08002B2CF9AE}" pid="7" name="MSIP_Label_defa4170-0d19-0005-0004-bc88714345d2_ActionId">
    <vt:lpwstr>01e882f7-e164-41cb-a0aa-587ed0128e0f</vt:lpwstr>
  </property>
  <property fmtid="{D5CDD505-2E9C-101B-9397-08002B2CF9AE}" pid="8" name="MSIP_Label_defa4170-0d19-0005-0004-bc88714345d2_ContentBits">
    <vt:lpwstr>0</vt:lpwstr>
  </property>
</Properties>
</file>